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reskuLA\Desktop\сметы\2022\октябрь 2022\В86.3 Установка (замена) ПУ при выходе их из строя\"/>
    </mc:Choice>
  </mc:AlternateContent>
  <bookViews>
    <workbookView xWindow="32760" yWindow="32760" windowWidth="25440" windowHeight="13410"/>
  </bookViews>
  <sheets>
    <sheet name="Сводка затрат" sheetId="1" r:id="rId1"/>
  </sheets>
  <definedNames>
    <definedName name="Print_Titles" localSheetId="0">'Сводка затрат'!#REF!</definedName>
    <definedName name="_xlnm.Print_Titles" localSheetId="0">'Сводка затрат'!$12:$12</definedName>
  </definedNames>
  <calcPr calcId="162913"/>
</workbook>
</file>

<file path=xl/calcChain.xml><?xml version="1.0" encoding="utf-8"?>
<calcChain xmlns="http://schemas.openxmlformats.org/spreadsheetml/2006/main">
  <c r="P21" i="1" l="1"/>
  <c r="O21" i="1"/>
  <c r="N21" i="1"/>
  <c r="M19" i="1"/>
  <c r="L19" i="1"/>
  <c r="K19" i="1"/>
  <c r="D19" i="1"/>
  <c r="C19" i="1"/>
  <c r="M21" i="1" l="1"/>
  <c r="L21" i="1"/>
  <c r="K21" i="1"/>
  <c r="J21" i="1"/>
  <c r="I21" i="1"/>
  <c r="H21" i="1"/>
  <c r="G21" i="1"/>
  <c r="F21" i="1"/>
  <c r="E21" i="1"/>
  <c r="D21" i="1"/>
  <c r="C21" i="1"/>
  <c r="Q18" i="1"/>
  <c r="Q21" i="1" s="1"/>
  <c r="Q15" i="1"/>
  <c r="Q14" i="1"/>
  <c r="M18" i="1"/>
  <c r="L18" i="1"/>
  <c r="N18" i="1" s="1"/>
  <c r="I18" i="1" l="1"/>
  <c r="I19" i="1"/>
  <c r="K18" i="1" l="1"/>
  <c r="J18" i="1"/>
  <c r="H18" i="1"/>
  <c r="G18" i="1"/>
  <c r="F18" i="1"/>
  <c r="E18" i="1"/>
  <c r="D18" i="1"/>
  <c r="C17" i="1"/>
  <c r="C16" i="1"/>
  <c r="N16" i="1" s="1"/>
  <c r="C15" i="1"/>
  <c r="N15" i="1" s="1"/>
  <c r="C14" i="1"/>
  <c r="N17" i="1"/>
  <c r="N14" i="1"/>
  <c r="Q17" i="1" l="1"/>
  <c r="Q16" i="1"/>
  <c r="C18" i="1"/>
  <c r="C20" i="1" l="1"/>
  <c r="N19" i="1"/>
  <c r="N20" i="1" l="1"/>
  <c r="Q20" i="1" s="1"/>
  <c r="Q19" i="1"/>
</calcChain>
</file>

<file path=xl/comments1.xml><?xml version="1.0" encoding="utf-8"?>
<comments xmlns="http://schemas.openxmlformats.org/spreadsheetml/2006/main">
  <authors>
    <author>Алексей</author>
    <author>Alex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Титул::&lt;Локальный номер&gt;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сводки затрат&gt;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Титул::&lt;Отчетный период&gt;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КС-3::&lt;Номер п.п.&gt;</t>
        </r>
      </text>
    </comment>
    <comment ref="B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КС-3::&lt;Наименование работ&gt;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КС-3::&lt;ПЗ&gt;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КС-3::&lt;ОЗП&gt;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КС-3::&lt;ЭМ&gt;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КС-3::&lt;ЗПМ&gt;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КС-3::&lt;МАТ&gt;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КС-3::&lt;Оборудование&gt;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КС-3::&lt;ТЗ&gt;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КС-3::&lt;ТЗМ&gt;</t>
        </r>
      </text>
    </comment>
    <comment ref="K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КС-3::&lt;ФОТ&gt;</t>
        </r>
      </text>
    </comment>
    <comment ref="L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КС-3::&lt;НР&gt;</t>
        </r>
      </text>
    </comment>
    <comment ref="M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КС-3::&lt;СП&gt;</t>
        </r>
      </text>
    </comment>
    <comment ref="N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до ЛЗ&gt;</t>
        </r>
      </text>
    </comment>
    <comment ref="O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КС-3::&lt;ЛЗ&gt;</t>
        </r>
      </text>
    </comment>
    <comment ref="P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КС-3::&lt;Доп.затр.&gt;</t>
        </r>
      </text>
    </comment>
    <comment ref="Q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(без налогов)&gt;</t>
        </r>
      </text>
    </comment>
    <comment ref="B2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300 атрибут 970 значение&gt;</t>
        </r>
      </text>
    </comment>
    <comment ref="G2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300 значение&gt;</t>
        </r>
      </text>
    </comment>
    <comment ref="B3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300 атрибут 970 значение&gt;</t>
        </r>
      </text>
    </comment>
    <comment ref="G3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310 значение&gt;</t>
        </r>
      </text>
    </comment>
  </commentList>
</comments>
</file>

<file path=xl/sharedStrings.xml><?xml version="1.0" encoding="utf-8"?>
<sst xmlns="http://schemas.openxmlformats.org/spreadsheetml/2006/main" count="44" uniqueCount="37">
  <si>
    <t>должность</t>
  </si>
  <si>
    <t>подпись</t>
  </si>
  <si>
    <t>расшифровка подписи</t>
  </si>
  <si>
    <t>№ п.п.</t>
  </si>
  <si>
    <t>ТЗ</t>
  </si>
  <si>
    <t>ТЗМ</t>
  </si>
  <si>
    <t>ФОТ</t>
  </si>
  <si>
    <t>НР</t>
  </si>
  <si>
    <t>СП</t>
  </si>
  <si>
    <t xml:space="preserve">Составил: </t>
  </si>
  <si>
    <t xml:space="preserve">Проверил: </t>
  </si>
  <si>
    <t>Сметная стоимость</t>
  </si>
  <si>
    <t>Трудозатраты</t>
  </si>
  <si>
    <t>Итого</t>
  </si>
  <si>
    <t>В том числе</t>
  </si>
  <si>
    <t>материалы</t>
  </si>
  <si>
    <t>Наименование работ и затрат</t>
  </si>
  <si>
    <t>Прямые затраты</t>
  </si>
  <si>
    <t>основ. з.п.</t>
  </si>
  <si>
    <t>эксп. маш.</t>
  </si>
  <si>
    <t>з.п. мех.</t>
  </si>
  <si>
    <t>оборудование</t>
  </si>
  <si>
    <t xml:space="preserve">СВОДКА ЗАТРАТ </t>
  </si>
  <si>
    <t>Всего по сводке затрат</t>
  </si>
  <si>
    <t>ИТОГО прочие</t>
  </si>
  <si>
    <t>ИТОГО по СМР</t>
  </si>
  <si>
    <t>ИТОГО по ПНР</t>
  </si>
  <si>
    <t>Итого (без НДС)</t>
  </si>
  <si>
    <t>Доп. затраты (прочие с непредвиденными 1,5%)</t>
  </si>
  <si>
    <t>Лимит. Затраты (временные, зимние с непредвиденными 1,5%)</t>
  </si>
  <si>
    <t>Заказчик: ОАО "ИЭСК" "ВЭС"</t>
  </si>
  <si>
    <t>Экономист</t>
  </si>
  <si>
    <t>Череску Л.А.</t>
  </si>
  <si>
    <t>Наименование объекта: Проект В86.3 Строительно-монтажные, пусконаладочные работы по реконструкции объекта: Установка (замена) приборов учета при выходе их из строя (Федеральный закон от 27.12.2018 № 522-ФЗ), в филиале Восточные электрические сети в населенных пунктах в зоне обслуживания Оёкского и Прибайкальского РЭС ТР 028/3038.</t>
  </si>
  <si>
    <t>по объекту: Проект В86.3 Строительно-монтажные, пусконаладочные работы по реконструкции объекта: Установка (замена) приборов учета при выходе их из строя (Федеральный закон от 27.12.2018 № 522-ФЗ), в филиале Восточные электрические сети в населенных пунктах в зоне обслуживания Оёкского и Прибайкальского РЭС ТР 028/3038.</t>
  </si>
  <si>
    <t>Расчет составлен в уровне цен 3 квартала 2022 года.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</si>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</sst>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" applyBorder="0" applyAlignment="0">
      <alignment horizontal="center"/>
    </xf>
    <xf numFmtId="0" fontId="1" fillId="0" borderId="0">
      <alignment horizontal="left" vertical="top"/>
    </xf>
    <xf numFmtId="43" fontId="9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4" fillId="0" borderId="0" xfId="0" applyFont="1"/>
    <xf numFmtId="0" fontId="4" fillId="0" borderId="0" xfId="2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7" fillId="0" borderId="0" xfId="2" applyFont="1" applyBorder="1" applyAlignment="1">
      <alignment horizontal="right"/>
    </xf>
    <xf numFmtId="0" fontId="1" fillId="0" borderId="2" xfId="2" applyFont="1" applyBorder="1">
      <alignment horizontal="left" vertical="top"/>
    </xf>
    <xf numFmtId="0" fontId="1" fillId="0" borderId="0" xfId="0" applyFont="1" applyBorder="1" applyAlignment="1"/>
    <xf numFmtId="0" fontId="1" fillId="0" borderId="0" xfId="0" applyFont="1" applyBorder="1"/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4" xfId="1" applyFont="1" applyBorder="1" applyAlignment="1">
      <alignment vertical="top" wrapText="1"/>
    </xf>
    <xf numFmtId="4" fontId="10" fillId="0" borderId="1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center" vertical="center"/>
    </xf>
    <xf numFmtId="0" fontId="1" fillId="0" borderId="4" xfId="1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43" fontId="1" fillId="0" borderId="4" xfId="1" applyNumberFormat="1" applyFont="1" applyBorder="1" applyAlignment="1">
      <alignment vertical="top" wrapText="1"/>
    </xf>
    <xf numFmtId="2" fontId="10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top" wrapText="1"/>
    </xf>
    <xf numFmtId="0" fontId="7" fillId="0" borderId="4" xfId="1" applyFont="1" applyBorder="1" applyAlignment="1">
      <alignment vertical="top" wrapText="1"/>
    </xf>
    <xf numFmtId="43" fontId="7" fillId="0" borderId="4" xfId="1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11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top"/>
    </xf>
    <xf numFmtId="0" fontId="8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0" xfId="2" applyFont="1" applyAlignment="1">
      <alignment horizontal="left"/>
    </xf>
    <xf numFmtId="0" fontId="6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4" fillId="0" borderId="0" xfId="2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43" fontId="7" fillId="0" borderId="4" xfId="1" applyNumberFormat="1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horizontal="right" vertical="center"/>
    </xf>
    <xf numFmtId="43" fontId="1" fillId="0" borderId="4" xfId="3" applyFont="1" applyBorder="1" applyAlignment="1">
      <alignment horizontal="right" vertical="top" wrapText="1"/>
    </xf>
    <xf numFmtId="43" fontId="7" fillId="0" borderId="4" xfId="3" applyFont="1" applyBorder="1" applyAlignment="1">
      <alignment horizontal="right" vertical="top" wrapText="1"/>
    </xf>
  </cellXfs>
  <cellStyles count="4">
    <cellStyle name="КС-3" xfId="1"/>
    <cellStyle name="Обычный" xfId="0" builtinId="0"/>
    <cellStyle name="Титул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S35"/>
  <sheetViews>
    <sheetView showGridLines="0" tabSelected="1" zoomScale="98" zoomScaleNormal="98" workbookViewId="0">
      <selection activeCell="O28" sqref="O28"/>
    </sheetView>
  </sheetViews>
  <sheetFormatPr defaultRowHeight="12.75" outlineLevelRow="1" x14ac:dyDescent="0.2"/>
  <cols>
    <col min="1" max="1" width="9.85546875" style="1" customWidth="1"/>
    <col min="2" max="2" width="22.140625" style="1" customWidth="1"/>
    <col min="3" max="3" width="12.7109375" style="1" customWidth="1"/>
    <col min="4" max="4" width="13" style="1" customWidth="1"/>
    <col min="5" max="5" width="12" style="1" customWidth="1"/>
    <col min="6" max="6" width="12.28515625" style="1" customWidth="1"/>
    <col min="7" max="7" width="13.28515625" style="1" customWidth="1"/>
    <col min="8" max="8" width="13" style="1" customWidth="1"/>
    <col min="9" max="9" width="9.7109375" style="1" customWidth="1"/>
    <col min="10" max="10" width="8.7109375" style="1" customWidth="1"/>
    <col min="11" max="12" width="12.7109375" style="1" customWidth="1"/>
    <col min="13" max="13" width="12.140625" style="1" customWidth="1"/>
    <col min="14" max="14" width="13.85546875" style="1" customWidth="1"/>
    <col min="15" max="15" width="12.85546875" style="1" customWidth="1"/>
    <col min="16" max="16" width="13.7109375" style="1" customWidth="1"/>
    <col min="17" max="17" width="14" style="1" customWidth="1"/>
    <col min="18" max="18" width="12.85546875" style="1" bestFit="1" customWidth="1"/>
    <col min="19" max="19" width="14.7109375" style="1" bestFit="1" customWidth="1"/>
    <col min="20" max="16384" width="9.140625" style="1"/>
  </cols>
  <sheetData>
    <row r="1" spans="1:19" ht="15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9" ht="15" x14ac:dyDescent="0.2">
      <c r="A2" s="47" t="s">
        <v>30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19" ht="39" customHeight="1" x14ac:dyDescent="0.2">
      <c r="A3" s="50" t="s">
        <v>33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spans="1:19" ht="18" customHeight="1" x14ac:dyDescent="0.2">
      <c r="A4" s="5"/>
      <c r="B4" s="6"/>
      <c r="C4" s="6"/>
      <c r="D4" s="6"/>
      <c r="E4" s="6"/>
      <c r="F4" s="6"/>
      <c r="G4" s="6"/>
      <c r="H4" s="7"/>
      <c r="I4" s="4"/>
      <c r="J4" s="4"/>
      <c r="K4" s="4"/>
      <c r="L4" s="4"/>
      <c r="M4" s="4"/>
      <c r="N4" s="4"/>
      <c r="O4" s="4"/>
      <c r="P4" s="4"/>
      <c r="Q4" s="4"/>
    </row>
    <row r="5" spans="1:19" ht="18" customHeight="1" x14ac:dyDescent="0.25">
      <c r="A5" s="48" t="s">
        <v>22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</row>
    <row r="6" spans="1:19" ht="41.25" customHeight="1" x14ac:dyDescent="0.2">
      <c r="A6" s="49" t="s">
        <v>34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</row>
    <row r="7" spans="1:19" ht="18" hidden="1" customHeight="1" outlineLevel="1" x14ac:dyDescent="0.2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</row>
    <row r="8" spans="1:19" ht="18" customHeight="1" collapsed="1" x14ac:dyDescent="0.2">
      <c r="A8" s="4" t="s">
        <v>35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9" ht="23.25" customHeight="1" x14ac:dyDescent="0.2">
      <c r="A9" s="51" t="s">
        <v>3</v>
      </c>
      <c r="B9" s="53" t="s">
        <v>16</v>
      </c>
      <c r="C9" s="52" t="s">
        <v>11</v>
      </c>
      <c r="D9" s="52"/>
      <c r="E9" s="52"/>
      <c r="F9" s="52"/>
      <c r="G9" s="52"/>
      <c r="H9" s="52"/>
      <c r="I9" s="52" t="s">
        <v>12</v>
      </c>
      <c r="J9" s="52"/>
      <c r="K9" s="43" t="s">
        <v>6</v>
      </c>
      <c r="L9" s="43" t="s">
        <v>7</v>
      </c>
      <c r="M9" s="43" t="s">
        <v>8</v>
      </c>
      <c r="N9" s="43" t="s">
        <v>13</v>
      </c>
      <c r="O9" s="43" t="s">
        <v>29</v>
      </c>
      <c r="P9" s="53" t="s">
        <v>28</v>
      </c>
      <c r="Q9" s="43" t="s">
        <v>27</v>
      </c>
    </row>
    <row r="10" spans="1:19" ht="20.25" customHeight="1" x14ac:dyDescent="0.2">
      <c r="A10" s="51"/>
      <c r="B10" s="54"/>
      <c r="C10" s="43" t="s">
        <v>17</v>
      </c>
      <c r="D10" s="43" t="s">
        <v>14</v>
      </c>
      <c r="E10" s="43"/>
      <c r="F10" s="43"/>
      <c r="G10" s="43"/>
      <c r="H10" s="43"/>
      <c r="I10" s="43" t="s">
        <v>4</v>
      </c>
      <c r="J10" s="43" t="s">
        <v>5</v>
      </c>
      <c r="K10" s="43"/>
      <c r="L10" s="43"/>
      <c r="M10" s="43"/>
      <c r="N10" s="43"/>
      <c r="O10" s="43"/>
      <c r="P10" s="54"/>
      <c r="Q10" s="43"/>
    </row>
    <row r="11" spans="1:19" ht="47.25" customHeight="1" x14ac:dyDescent="0.2">
      <c r="A11" s="51"/>
      <c r="B11" s="55"/>
      <c r="C11" s="43"/>
      <c r="D11" s="9" t="s">
        <v>18</v>
      </c>
      <c r="E11" s="9" t="s">
        <v>19</v>
      </c>
      <c r="F11" s="9" t="s">
        <v>20</v>
      </c>
      <c r="G11" s="9" t="s">
        <v>15</v>
      </c>
      <c r="H11" s="9" t="s">
        <v>21</v>
      </c>
      <c r="I11" s="43"/>
      <c r="J11" s="43"/>
      <c r="K11" s="43"/>
      <c r="L11" s="43"/>
      <c r="M11" s="43"/>
      <c r="N11" s="43"/>
      <c r="O11" s="43"/>
      <c r="P11" s="55"/>
      <c r="Q11" s="43"/>
    </row>
    <row r="12" spans="1:19" ht="18" customHeight="1" x14ac:dyDescent="0.2">
      <c r="A12" s="8">
        <v>1</v>
      </c>
      <c r="B12" s="8">
        <v>2</v>
      </c>
      <c r="C12" s="9">
        <v>3</v>
      </c>
      <c r="D12" s="8">
        <v>4</v>
      </c>
      <c r="E12" s="9">
        <v>5</v>
      </c>
      <c r="F12" s="8">
        <v>6</v>
      </c>
      <c r="G12" s="9">
        <v>7</v>
      </c>
      <c r="H12" s="8">
        <v>8</v>
      </c>
      <c r="I12" s="9">
        <v>9</v>
      </c>
      <c r="J12" s="8">
        <v>10</v>
      </c>
      <c r="K12" s="9">
        <v>11</v>
      </c>
      <c r="L12" s="8">
        <v>12</v>
      </c>
      <c r="M12" s="9">
        <v>13</v>
      </c>
      <c r="N12" s="8">
        <v>14</v>
      </c>
      <c r="O12" s="8">
        <v>15</v>
      </c>
      <c r="P12" s="9">
        <v>16</v>
      </c>
      <c r="Q12" s="8">
        <v>17</v>
      </c>
    </row>
    <row r="13" spans="1:19" s="2" customFormat="1" hidden="1" x14ac:dyDescent="0.2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</row>
    <row r="14" spans="1:19" s="2" customFormat="1" x14ac:dyDescent="0.2">
      <c r="A14" s="25">
        <v>1</v>
      </c>
      <c r="B14" s="22" t="s">
        <v>25</v>
      </c>
      <c r="C14" s="40">
        <f t="shared" ref="C14:C20" si="0">D14+E14+G14+H14</f>
        <v>104473</v>
      </c>
      <c r="D14" s="40">
        <v>57737</v>
      </c>
      <c r="E14" s="40">
        <v>5306</v>
      </c>
      <c r="F14" s="40">
        <v>1509</v>
      </c>
      <c r="G14" s="40">
        <v>41430</v>
      </c>
      <c r="H14" s="40">
        <v>0</v>
      </c>
      <c r="I14" s="41">
        <v>108.9144</v>
      </c>
      <c r="J14" s="42">
        <v>3.24</v>
      </c>
      <c r="K14" s="40">
        <v>59246</v>
      </c>
      <c r="L14" s="40">
        <v>57469</v>
      </c>
      <c r="M14" s="40">
        <v>30215</v>
      </c>
      <c r="N14" s="40">
        <f t="shared" ref="N14:N20" si="1">C14+L14+M14</f>
        <v>192157</v>
      </c>
      <c r="O14" s="31"/>
      <c r="P14" s="33"/>
      <c r="Q14" s="59">
        <f t="shared" ref="Q14:Q20" si="2">N14+O14+P14</f>
        <v>192157</v>
      </c>
      <c r="S14" s="24"/>
    </row>
    <row r="15" spans="1:19" s="2" customFormat="1" x14ac:dyDescent="0.2">
      <c r="A15" s="25">
        <v>2</v>
      </c>
      <c r="B15" s="22" t="s">
        <v>25</v>
      </c>
      <c r="C15" s="40">
        <f t="shared" si="0"/>
        <v>1522914</v>
      </c>
      <c r="D15" s="40">
        <v>982832</v>
      </c>
      <c r="E15" s="40">
        <v>25938</v>
      </c>
      <c r="F15" s="40">
        <v>7373</v>
      </c>
      <c r="G15" s="40">
        <v>514144</v>
      </c>
      <c r="H15" s="40">
        <v>0</v>
      </c>
      <c r="I15" s="41">
        <v>1866.6063360000001</v>
      </c>
      <c r="J15" s="42">
        <v>15.84</v>
      </c>
      <c r="K15" s="40">
        <v>990205</v>
      </c>
      <c r="L15" s="40">
        <v>960499</v>
      </c>
      <c r="M15" s="40">
        <v>505004</v>
      </c>
      <c r="N15" s="40">
        <f t="shared" si="1"/>
        <v>2988417</v>
      </c>
      <c r="O15" s="31"/>
      <c r="P15" s="33"/>
      <c r="Q15" s="59">
        <f t="shared" si="2"/>
        <v>2988417</v>
      </c>
      <c r="S15" s="24"/>
    </row>
    <row r="16" spans="1:19" s="2" customFormat="1" x14ac:dyDescent="0.2">
      <c r="A16" s="25">
        <v>3</v>
      </c>
      <c r="B16" s="22" t="s">
        <v>25</v>
      </c>
      <c r="C16" s="40">
        <f t="shared" si="0"/>
        <v>149703</v>
      </c>
      <c r="D16" s="40">
        <v>56376</v>
      </c>
      <c r="E16" s="40">
        <v>9797</v>
      </c>
      <c r="F16" s="40">
        <v>3463</v>
      </c>
      <c r="G16" s="40">
        <v>83530</v>
      </c>
      <c r="H16" s="40">
        <v>0</v>
      </c>
      <c r="I16" s="41">
        <v>115.82408</v>
      </c>
      <c r="J16" s="42">
        <v>8.48</v>
      </c>
      <c r="K16" s="40">
        <v>59839</v>
      </c>
      <c r="L16" s="40">
        <v>61214</v>
      </c>
      <c r="M16" s="40">
        <v>35273</v>
      </c>
      <c r="N16" s="40">
        <f t="shared" si="1"/>
        <v>246190</v>
      </c>
      <c r="O16" s="31"/>
      <c r="P16" s="33"/>
      <c r="Q16" s="59">
        <f t="shared" si="2"/>
        <v>246190</v>
      </c>
      <c r="S16" s="24"/>
    </row>
    <row r="17" spans="1:19" s="2" customFormat="1" x14ac:dyDescent="0.2">
      <c r="A17" s="25">
        <v>4</v>
      </c>
      <c r="B17" s="22" t="s">
        <v>25</v>
      </c>
      <c r="C17" s="40">
        <f t="shared" si="0"/>
        <v>899448</v>
      </c>
      <c r="D17" s="40">
        <v>279953</v>
      </c>
      <c r="E17" s="40">
        <v>52975</v>
      </c>
      <c r="F17" s="40">
        <v>18847</v>
      </c>
      <c r="G17" s="40">
        <v>566520</v>
      </c>
      <c r="H17" s="40">
        <v>0</v>
      </c>
      <c r="I17" s="41">
        <v>586.5</v>
      </c>
      <c r="J17" s="42">
        <v>45.9</v>
      </c>
      <c r="K17" s="40">
        <v>298800</v>
      </c>
      <c r="L17" s="40">
        <v>307764</v>
      </c>
      <c r="M17" s="40">
        <v>179280</v>
      </c>
      <c r="N17" s="40">
        <f t="shared" si="1"/>
        <v>1386492</v>
      </c>
      <c r="O17" s="31"/>
      <c r="P17" s="33"/>
      <c r="Q17" s="59">
        <f t="shared" si="2"/>
        <v>1386492</v>
      </c>
      <c r="S17" s="24"/>
    </row>
    <row r="18" spans="1:19" s="38" customFormat="1" x14ac:dyDescent="0.2">
      <c r="A18" s="34">
        <v>5</v>
      </c>
      <c r="B18" s="35" t="s">
        <v>25</v>
      </c>
      <c r="C18" s="27">
        <f t="shared" si="0"/>
        <v>2676538</v>
      </c>
      <c r="D18" s="27">
        <f t="shared" ref="D18:M18" si="3">SUM(D14:D17)</f>
        <v>1376898</v>
      </c>
      <c r="E18" s="27">
        <f t="shared" si="3"/>
        <v>94016</v>
      </c>
      <c r="F18" s="27">
        <f t="shared" si="3"/>
        <v>31192</v>
      </c>
      <c r="G18" s="27">
        <f t="shared" si="3"/>
        <v>1205624</v>
      </c>
      <c r="H18" s="27">
        <f t="shared" si="3"/>
        <v>0</v>
      </c>
      <c r="I18" s="26">
        <f t="shared" si="3"/>
        <v>2677.8448159999998</v>
      </c>
      <c r="J18" s="32">
        <f t="shared" si="3"/>
        <v>73.459999999999994</v>
      </c>
      <c r="K18" s="27">
        <f t="shared" si="3"/>
        <v>1408090</v>
      </c>
      <c r="L18" s="27">
        <f t="shared" si="3"/>
        <v>1386946</v>
      </c>
      <c r="M18" s="27">
        <f t="shared" si="3"/>
        <v>749772</v>
      </c>
      <c r="N18" s="27">
        <f t="shared" si="1"/>
        <v>4813256</v>
      </c>
      <c r="O18" s="57">
        <v>166063</v>
      </c>
      <c r="P18" s="58">
        <v>116891</v>
      </c>
      <c r="Q18" s="60">
        <f t="shared" si="2"/>
        <v>5096210</v>
      </c>
      <c r="S18" s="39"/>
    </row>
    <row r="19" spans="1:19" s="38" customFormat="1" x14ac:dyDescent="0.2">
      <c r="A19" s="34">
        <v>6</v>
      </c>
      <c r="B19" s="35" t="s">
        <v>26</v>
      </c>
      <c r="C19" s="27">
        <f>D19+E19+G19+H19</f>
        <v>197614</v>
      </c>
      <c r="D19" s="27">
        <f>118568+79046</f>
        <v>197614</v>
      </c>
      <c r="E19" s="35"/>
      <c r="F19" s="35"/>
      <c r="G19" s="35"/>
      <c r="H19" s="35"/>
      <c r="I19" s="32">
        <f>219.75+146.5</f>
        <v>366.25</v>
      </c>
      <c r="J19" s="26"/>
      <c r="K19" s="27">
        <f>118568+79046</f>
        <v>197614</v>
      </c>
      <c r="L19" s="27">
        <f>71141+47428</f>
        <v>118569</v>
      </c>
      <c r="M19" s="27">
        <f>47427+31618</f>
        <v>79045</v>
      </c>
      <c r="N19" s="27">
        <f t="shared" si="1"/>
        <v>395228</v>
      </c>
      <c r="O19" s="36"/>
      <c r="P19" s="37"/>
      <c r="Q19" s="60">
        <f t="shared" si="2"/>
        <v>395228</v>
      </c>
      <c r="S19" s="39"/>
    </row>
    <row r="20" spans="1:19" s="2" customFormat="1" x14ac:dyDescent="0.2">
      <c r="A20" s="25">
        <v>7</v>
      </c>
      <c r="B20" s="22" t="s">
        <v>24</v>
      </c>
      <c r="C20" s="27">
        <f t="shared" si="0"/>
        <v>0</v>
      </c>
      <c r="D20" s="27">
        <v>0</v>
      </c>
      <c r="E20" s="27"/>
      <c r="F20" s="27"/>
      <c r="G20" s="22"/>
      <c r="H20" s="22"/>
      <c r="I20" s="26"/>
      <c r="J20" s="26"/>
      <c r="K20" s="27">
        <v>0</v>
      </c>
      <c r="L20" s="27">
        <v>0</v>
      </c>
      <c r="M20" s="27">
        <v>0</v>
      </c>
      <c r="N20" s="27">
        <f t="shared" si="1"/>
        <v>0</v>
      </c>
      <c r="O20" s="31"/>
      <c r="P20" s="30"/>
      <c r="Q20" s="59">
        <f t="shared" si="2"/>
        <v>0</v>
      </c>
      <c r="S20" s="24"/>
    </row>
    <row r="21" spans="1:19" s="2" customFormat="1" x14ac:dyDescent="0.2">
      <c r="A21" s="28" t="s">
        <v>36</v>
      </c>
      <c r="B21" s="29" t="s">
        <v>23</v>
      </c>
      <c r="C21" s="23">
        <f>C18+C19+C20</f>
        <v>2874152</v>
      </c>
      <c r="D21" s="27">
        <f>D18+D19+D20</f>
        <v>1574512</v>
      </c>
      <c r="E21" s="27">
        <f>E18</f>
        <v>94016</v>
      </c>
      <c r="F21" s="27">
        <f>F18</f>
        <v>31192</v>
      </c>
      <c r="G21" s="27">
        <f>G18</f>
        <v>1205624</v>
      </c>
      <c r="H21" s="27">
        <f>H18</f>
        <v>0</v>
      </c>
      <c r="I21" s="27">
        <f>I18+I19</f>
        <v>3044.0948159999998</v>
      </c>
      <c r="J21" s="27">
        <f>J18</f>
        <v>73.459999999999994</v>
      </c>
      <c r="K21" s="27">
        <f>K18+K19+K20</f>
        <v>1605704</v>
      </c>
      <c r="L21" s="27">
        <f>L18+L19+L20</f>
        <v>1505515</v>
      </c>
      <c r="M21" s="27">
        <f>M18+M19+M20</f>
        <v>828817</v>
      </c>
      <c r="N21" s="27">
        <f>N18+N19+N20</f>
        <v>5208484</v>
      </c>
      <c r="O21" s="27">
        <f>O18+O19</f>
        <v>166063</v>
      </c>
      <c r="P21" s="27">
        <f>P18</f>
        <v>116891</v>
      </c>
      <c r="Q21" s="27">
        <f>Q18+Q19</f>
        <v>5491438</v>
      </c>
      <c r="R21" s="24"/>
      <c r="S21" s="24"/>
    </row>
    <row r="22" spans="1:19" s="2" customFormat="1" x14ac:dyDescent="0.2">
      <c r="A22" s="10"/>
      <c r="B22" s="11"/>
      <c r="C22" s="12"/>
      <c r="D22" s="13"/>
      <c r="E22" s="13"/>
      <c r="F22" s="14"/>
    </row>
    <row r="23" spans="1:19" s="2" customFormat="1" x14ac:dyDescent="0.2">
      <c r="A23" s="10"/>
      <c r="B23" s="11"/>
      <c r="C23" s="12"/>
      <c r="D23" s="13"/>
      <c r="E23" s="13"/>
      <c r="F23" s="14"/>
    </row>
    <row r="24" spans="1:19" x14ac:dyDescent="0.2">
      <c r="E24" s="15"/>
      <c r="F24" s="16"/>
    </row>
    <row r="25" spans="1:19" x14ac:dyDescent="0.2">
      <c r="A25" s="1" t="s">
        <v>9</v>
      </c>
      <c r="B25" s="17" t="s">
        <v>31</v>
      </c>
      <c r="C25" s="18"/>
      <c r="D25" s="46"/>
      <c r="E25" s="46"/>
      <c r="F25" s="19"/>
      <c r="G25" s="44" t="s">
        <v>32</v>
      </c>
      <c r="H25" s="44"/>
    </row>
    <row r="26" spans="1:19" x14ac:dyDescent="0.2">
      <c r="B26" s="20" t="s">
        <v>0</v>
      </c>
      <c r="D26" s="45" t="s">
        <v>1</v>
      </c>
      <c r="E26" s="45"/>
      <c r="G26" s="45" t="s">
        <v>2</v>
      </c>
      <c r="H26" s="45"/>
    </row>
    <row r="27" spans="1:19" x14ac:dyDescent="0.2">
      <c r="A27" s="21"/>
      <c r="B27" s="21"/>
      <c r="C27" s="21"/>
      <c r="D27" s="21"/>
      <c r="E27" s="21"/>
      <c r="H27" s="21"/>
    </row>
    <row r="28" spans="1:19" x14ac:dyDescent="0.2">
      <c r="B28" s="21"/>
      <c r="C28" s="21"/>
      <c r="D28" s="21"/>
      <c r="E28" s="21"/>
      <c r="H28" s="21"/>
    </row>
    <row r="30" spans="1:19" x14ac:dyDescent="0.2">
      <c r="A30" s="1" t="s">
        <v>10</v>
      </c>
      <c r="B30" s="17"/>
      <c r="C30" s="18"/>
      <c r="D30" s="46"/>
      <c r="E30" s="46"/>
      <c r="F30" s="19"/>
      <c r="G30" s="44"/>
      <c r="H30" s="44"/>
    </row>
    <row r="31" spans="1:19" x14ac:dyDescent="0.2">
      <c r="B31" s="20" t="s">
        <v>0</v>
      </c>
      <c r="D31" s="45" t="s">
        <v>1</v>
      </c>
      <c r="E31" s="45"/>
      <c r="G31" s="45" t="s">
        <v>2</v>
      </c>
      <c r="H31" s="45"/>
    </row>
    <row r="35" spans="1:1" x14ac:dyDescent="0.2">
      <c r="A35" s="3"/>
    </row>
  </sheetData>
  <mergeCells count="28">
    <mergeCell ref="A2:Q2"/>
    <mergeCell ref="L9:L11"/>
    <mergeCell ref="M9:M11"/>
    <mergeCell ref="A5:Q5"/>
    <mergeCell ref="A6:Q6"/>
    <mergeCell ref="A3:Q3"/>
    <mergeCell ref="A9:A11"/>
    <mergeCell ref="C10:C11"/>
    <mergeCell ref="C9:H9"/>
    <mergeCell ref="P9:P11"/>
    <mergeCell ref="Q9:Q11"/>
    <mergeCell ref="I9:J9"/>
    <mergeCell ref="I10:I11"/>
    <mergeCell ref="J10:J11"/>
    <mergeCell ref="A7:Q7"/>
    <mergeCell ref="B9:B11"/>
    <mergeCell ref="G31:H31"/>
    <mergeCell ref="G26:H26"/>
    <mergeCell ref="D25:E25"/>
    <mergeCell ref="D30:E30"/>
    <mergeCell ref="D31:E31"/>
    <mergeCell ref="D26:E26"/>
    <mergeCell ref="G25:H25"/>
    <mergeCell ref="D10:H10"/>
    <mergeCell ref="N9:N11"/>
    <mergeCell ref="O9:O11"/>
    <mergeCell ref="K9:K11"/>
    <mergeCell ref="G30:H30"/>
  </mergeCells>
  <phoneticPr fontId="0" type="noConversion"/>
  <pageMargins left="0.39370078740157483" right="0.23622047244094491" top="0.51181102362204722" bottom="0.51181102362204722" header="0.31496062992125984" footer="0.27559055118110237"/>
  <pageSetup paperSize="9" scale="65" orientation="landscape" r:id="rId1"/>
  <headerFooter alignWithMargins="0">
    <oddHeader>&amp;LГранд-СМЕТА</oddHeader>
    <oddFooter>&amp;RСтраница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Сводка затрат</vt:lpstr>
      <vt:lpstr>'Сводка затрат'!Заголовки_для_печати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2022-01-26T05:55:43Z</cp:lastPrinted>
  <dcterms:created xsi:type="dcterms:W3CDTF">2002-08-29T05:21:43Z</dcterms:created>
  <dcterms:modified xsi:type="dcterms:W3CDTF">2022-12-08T07:55:18Z</dcterms:modified>
</cp:coreProperties>
</file>