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reskuLA\Desktop\сметы\2022\октябрь 2022\В86.5 Установка оборудования технического учета в целях локализации очагов потерь\"/>
    </mc:Choice>
  </mc:AlternateContent>
  <bookViews>
    <workbookView xWindow="32760" yWindow="32760" windowWidth="25440" windowHeight="13410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62913"/>
</workbook>
</file>

<file path=xl/calcChain.xml><?xml version="1.0" encoding="utf-8"?>
<calcChain xmlns="http://schemas.openxmlformats.org/spreadsheetml/2006/main">
  <c r="M18" i="1" l="1"/>
  <c r="L18" i="1"/>
  <c r="K18" i="1"/>
  <c r="I18" i="1"/>
  <c r="D18" i="1"/>
  <c r="C17" i="1"/>
  <c r="P20" i="1" l="1"/>
  <c r="C18" i="1"/>
  <c r="M17" i="1" l="1"/>
  <c r="M20" i="1" s="1"/>
  <c r="L17" i="1"/>
  <c r="L20" i="1" s="1"/>
  <c r="O20" i="1"/>
  <c r="I17" i="1" l="1"/>
  <c r="I20" i="1" l="1"/>
  <c r="K17" i="1"/>
  <c r="K20" i="1" s="1"/>
  <c r="J17" i="1"/>
  <c r="J20" i="1" s="1"/>
  <c r="H17" i="1"/>
  <c r="H20" i="1" s="1"/>
  <c r="G17" i="1"/>
  <c r="G20" i="1" s="1"/>
  <c r="F17" i="1"/>
  <c r="F20" i="1" s="1"/>
  <c r="E17" i="1"/>
  <c r="E20" i="1" s="1"/>
  <c r="D17" i="1"/>
  <c r="D20" i="1" s="1"/>
  <c r="C16" i="1"/>
  <c r="N16" i="1" s="1"/>
  <c r="C15" i="1"/>
  <c r="N15" i="1" s="1"/>
  <c r="Q15" i="1" s="1"/>
  <c r="C14" i="1"/>
  <c r="N14" i="1" s="1"/>
  <c r="Q14" i="1" s="1"/>
  <c r="Q16" i="1" l="1"/>
  <c r="N17" i="1" l="1"/>
  <c r="C19" i="1"/>
  <c r="C20" i="1" s="1"/>
  <c r="N18" i="1"/>
  <c r="Q17" i="1" l="1"/>
  <c r="N19" i="1"/>
  <c r="Q19" i="1" s="1"/>
  <c r="Q18" i="1"/>
  <c r="Q20" i="1" l="1"/>
  <c r="N20" i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300 значение&gt;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310 значение&gt;</t>
        </r>
      </text>
    </comment>
  </commentList>
</comments>
</file>

<file path=xl/sharedStrings.xml><?xml version="1.0" encoding="utf-8"?>
<sst xmlns="http://schemas.openxmlformats.org/spreadsheetml/2006/main" count="43" uniqueCount="37">
  <si>
    <t>должность</t>
  </si>
  <si>
    <t>подпись</t>
  </si>
  <si>
    <t>расшифровка подписи</t>
  </si>
  <si>
    <t>№ п.п.</t>
  </si>
  <si>
    <t>ТЗ</t>
  </si>
  <si>
    <t>ТЗМ</t>
  </si>
  <si>
    <t>ФОТ</t>
  </si>
  <si>
    <t>НР</t>
  </si>
  <si>
    <t>СП</t>
  </si>
  <si>
    <t xml:space="preserve">Составил: </t>
  </si>
  <si>
    <t xml:space="preserve">Проверил: 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</si>
  <si>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</si>
  <si>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</si>
  <si>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</si>
  <si>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</si>
  <si>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</si>
  <si>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</si>
  <si>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</si>
  <si>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</si>
  <si>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</si>
  <si>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</si>
  <si>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</si>
  <si>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</si>
  <si>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</si>
  <si>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ИТОГО прочие</t>
  </si>
  <si>
    <t>ИТОГО по СМР</t>
  </si>
  <si>
    <t>ИТОГО по ПНР</t>
  </si>
  <si>
    <t>Итого (без НДС)</t>
  </si>
  <si>
    <t>Доп. затраты (прочие с непредвиденными 1,5%)</t>
  </si>
  <si>
    <t>Лимит. Затраты (временные, зимние с непредвиденными 1,5%)</t>
  </si>
  <si>
    <t>Заказчик: ОАО "ИЭСК" "ВЭС"</t>
  </si>
  <si>
    <t>Экономист</t>
  </si>
  <si>
    <t>Череску Л.А.</t>
  </si>
  <si>
    <t>Расчет составлен в уровне цен 3 квартала 2022 года.</t>
  </si>
  <si>
    <t>Наименование объекта: Проект В86.5 Строительно-монтажные, пусконаладочные работы по реконструкции объекта: Установка оборудования технического учета в целях локализации очагов потерь, в филиале Восточные электрические сети в населенных пунктах Оёкского и Прибайкальского РЭС ТР 028/3040.</t>
  </si>
  <si>
    <t>по объекту: Проект В86.5 Строительно-монтажные, пусконаладочные работы по реконструкции объекта: Установка оборудования технического учета в целях локализации очагов потерь, в филиале Восточные электрические сети в населенных пунктах Оёкского и Прибайкальского РЭС ТР 028/3040.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</si>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</sst>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9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7" fillId="0" borderId="0" xfId="2" applyFont="1" applyBorder="1" applyAlignment="1">
      <alignment horizontal="right"/>
    </xf>
    <xf numFmtId="0" fontId="1" fillId="0" borderId="2" xfId="2" applyFont="1" applyBorder="1">
      <alignment horizontal="left" vertical="top"/>
    </xf>
    <xf numFmtId="0" fontId="1" fillId="0" borderId="0" xfId="0" applyFont="1" applyBorder="1" applyAlignment="1"/>
    <xf numFmtId="0" fontId="1" fillId="0" borderId="0" xfId="0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4" xfId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7" fillId="0" borderId="4" xfId="1" applyFont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4" fillId="0" borderId="0" xfId="2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8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2" applyFont="1" applyBorder="1" applyAlignment="1">
      <alignment horizontal="center" vertical="top"/>
    </xf>
    <xf numFmtId="43" fontId="1" fillId="0" borderId="4" xfId="1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/>
    </xf>
    <xf numFmtId="43" fontId="1" fillId="0" borderId="4" xfId="3" applyFont="1" applyBorder="1" applyAlignment="1">
      <alignment horizontal="right" vertical="top" wrapText="1"/>
    </xf>
    <xf numFmtId="43" fontId="7" fillId="0" borderId="4" xfId="1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center"/>
    </xf>
    <xf numFmtId="43" fontId="7" fillId="0" borderId="4" xfId="3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center"/>
    </xf>
  </cellXfs>
  <cellStyles count="4">
    <cellStyle name="КС-3" xfId="1"/>
    <cellStyle name="Обычный" xfId="0" builtinId="0"/>
    <cellStyle name="Титу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S34"/>
  <sheetViews>
    <sheetView showGridLines="0" tabSelected="1" zoomScale="98" zoomScaleNormal="98" workbookViewId="0">
      <selection activeCell="O31" sqref="O31"/>
    </sheetView>
  </sheetViews>
  <sheetFormatPr defaultRowHeight="12.75" outlineLevelRow="1" x14ac:dyDescent="0.2"/>
  <cols>
    <col min="1" max="1" width="9.855468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3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9" ht="39" customHeight="1" x14ac:dyDescent="0.2">
      <c r="A3" s="42" t="s">
        <v>34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40" t="s">
        <v>22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9" ht="41.25" customHeight="1" x14ac:dyDescent="0.2">
      <c r="A6" s="41" t="s">
        <v>35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9" ht="18" hidden="1" customHeight="1" outlineLevel="1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9" ht="18" customHeight="1" collapsed="1" x14ac:dyDescent="0.2">
      <c r="A8" s="4" t="s">
        <v>33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43" t="s">
        <v>3</v>
      </c>
      <c r="B9" s="45" t="s">
        <v>16</v>
      </c>
      <c r="C9" s="44" t="s">
        <v>11</v>
      </c>
      <c r="D9" s="44"/>
      <c r="E9" s="44"/>
      <c r="F9" s="44"/>
      <c r="G9" s="44"/>
      <c r="H9" s="44"/>
      <c r="I9" s="44" t="s">
        <v>12</v>
      </c>
      <c r="J9" s="44"/>
      <c r="K9" s="39" t="s">
        <v>6</v>
      </c>
      <c r="L9" s="39" t="s">
        <v>7</v>
      </c>
      <c r="M9" s="39" t="s">
        <v>8</v>
      </c>
      <c r="N9" s="39" t="s">
        <v>13</v>
      </c>
      <c r="O9" s="39" t="s">
        <v>29</v>
      </c>
      <c r="P9" s="45" t="s">
        <v>28</v>
      </c>
      <c r="Q9" s="39" t="s">
        <v>27</v>
      </c>
    </row>
    <row r="10" spans="1:19" ht="20.25" customHeight="1" x14ac:dyDescent="0.2">
      <c r="A10" s="43"/>
      <c r="B10" s="46"/>
      <c r="C10" s="39" t="s">
        <v>17</v>
      </c>
      <c r="D10" s="39" t="s">
        <v>14</v>
      </c>
      <c r="E10" s="39"/>
      <c r="F10" s="39"/>
      <c r="G10" s="39"/>
      <c r="H10" s="39"/>
      <c r="I10" s="39" t="s">
        <v>4</v>
      </c>
      <c r="J10" s="39" t="s">
        <v>5</v>
      </c>
      <c r="K10" s="39"/>
      <c r="L10" s="39"/>
      <c r="M10" s="39"/>
      <c r="N10" s="39"/>
      <c r="O10" s="39"/>
      <c r="P10" s="46"/>
      <c r="Q10" s="39"/>
    </row>
    <row r="11" spans="1:19" ht="47.25" customHeight="1" x14ac:dyDescent="0.2">
      <c r="A11" s="43"/>
      <c r="B11" s="47"/>
      <c r="C11" s="39"/>
      <c r="D11" s="9" t="s">
        <v>18</v>
      </c>
      <c r="E11" s="9" t="s">
        <v>19</v>
      </c>
      <c r="F11" s="9" t="s">
        <v>20</v>
      </c>
      <c r="G11" s="9" t="s">
        <v>15</v>
      </c>
      <c r="H11" s="9" t="s">
        <v>21</v>
      </c>
      <c r="I11" s="39"/>
      <c r="J11" s="39"/>
      <c r="K11" s="39"/>
      <c r="L11" s="39"/>
      <c r="M11" s="39"/>
      <c r="N11" s="39"/>
      <c r="O11" s="39"/>
      <c r="P11" s="47"/>
      <c r="Q11" s="39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9" s="2" customFormat="1" x14ac:dyDescent="0.2">
      <c r="A14" s="25">
        <v>1</v>
      </c>
      <c r="B14" s="22" t="s">
        <v>25</v>
      </c>
      <c r="C14" s="35">
        <f t="shared" ref="C14:C19" si="0">D14+E14+G14+H14</f>
        <v>728577</v>
      </c>
      <c r="D14" s="35">
        <v>527502</v>
      </c>
      <c r="E14" s="35">
        <v>64200</v>
      </c>
      <c r="F14" s="35">
        <v>52336</v>
      </c>
      <c r="G14" s="35">
        <v>136875</v>
      </c>
      <c r="H14" s="35">
        <v>0</v>
      </c>
      <c r="I14" s="36">
        <v>992.86397999999997</v>
      </c>
      <c r="J14" s="37">
        <v>95.085899999999995</v>
      </c>
      <c r="K14" s="35">
        <v>579838</v>
      </c>
      <c r="L14" s="35">
        <v>562443</v>
      </c>
      <c r="M14" s="35">
        <v>295717</v>
      </c>
      <c r="N14" s="35">
        <f t="shared" ref="N14:N19" si="1">C14+L14+M14</f>
        <v>1586737</v>
      </c>
      <c r="O14" s="52"/>
      <c r="P14" s="53"/>
      <c r="Q14" s="54">
        <f t="shared" ref="Q14:Q19" si="2">N14+O14+P14</f>
        <v>1586737</v>
      </c>
      <c r="S14" s="24"/>
    </row>
    <row r="15" spans="1:19" s="2" customFormat="1" x14ac:dyDescent="0.2">
      <c r="A15" s="25">
        <v>2</v>
      </c>
      <c r="B15" s="22" t="s">
        <v>25</v>
      </c>
      <c r="C15" s="35">
        <f t="shared" si="0"/>
        <v>17182</v>
      </c>
      <c r="D15" s="35">
        <v>17182</v>
      </c>
      <c r="E15" s="35"/>
      <c r="F15" s="35"/>
      <c r="G15" s="35"/>
      <c r="H15" s="35">
        <v>0</v>
      </c>
      <c r="I15" s="36">
        <v>32.4</v>
      </c>
      <c r="J15" s="37"/>
      <c r="K15" s="35">
        <v>17182</v>
      </c>
      <c r="L15" s="35">
        <v>15464</v>
      </c>
      <c r="M15" s="35">
        <v>7904</v>
      </c>
      <c r="N15" s="35">
        <f t="shared" si="1"/>
        <v>40550</v>
      </c>
      <c r="O15" s="52"/>
      <c r="P15" s="53"/>
      <c r="Q15" s="54">
        <f t="shared" si="2"/>
        <v>40550</v>
      </c>
      <c r="S15" s="24"/>
    </row>
    <row r="16" spans="1:19" s="2" customFormat="1" x14ac:dyDescent="0.2">
      <c r="A16" s="25">
        <v>3</v>
      </c>
      <c r="B16" s="22" t="s">
        <v>25</v>
      </c>
      <c r="C16" s="35">
        <f t="shared" si="0"/>
        <v>4753932</v>
      </c>
      <c r="D16" s="35">
        <v>2666360</v>
      </c>
      <c r="E16" s="35">
        <v>271233</v>
      </c>
      <c r="F16" s="35">
        <v>122193</v>
      </c>
      <c r="G16" s="35">
        <v>741258</v>
      </c>
      <c r="H16" s="35">
        <v>1075081</v>
      </c>
      <c r="I16" s="36">
        <v>5043.7322999999997</v>
      </c>
      <c r="J16" s="37">
        <v>188.08199999999999</v>
      </c>
      <c r="K16" s="35">
        <v>2788553</v>
      </c>
      <c r="L16" s="35">
        <v>2704897</v>
      </c>
      <c r="M16" s="35">
        <v>1422162</v>
      </c>
      <c r="N16" s="35">
        <f t="shared" si="1"/>
        <v>8880991</v>
      </c>
      <c r="O16" s="52"/>
      <c r="P16" s="53"/>
      <c r="Q16" s="54">
        <f t="shared" si="2"/>
        <v>8880991</v>
      </c>
      <c r="S16" s="24"/>
    </row>
    <row r="17" spans="1:19" s="33" customFormat="1" x14ac:dyDescent="0.2">
      <c r="A17" s="31">
        <v>4</v>
      </c>
      <c r="B17" s="32" t="s">
        <v>25</v>
      </c>
      <c r="C17" s="27">
        <f>D17+E17+G17+H17</f>
        <v>5499691</v>
      </c>
      <c r="D17" s="27">
        <f t="shared" ref="D17:M17" si="3">SUM(D14:D16)</f>
        <v>3211044</v>
      </c>
      <c r="E17" s="27">
        <f t="shared" si="3"/>
        <v>335433</v>
      </c>
      <c r="F17" s="27">
        <f t="shared" si="3"/>
        <v>174529</v>
      </c>
      <c r="G17" s="27">
        <f t="shared" si="3"/>
        <v>878133</v>
      </c>
      <c r="H17" s="27">
        <f t="shared" si="3"/>
        <v>1075081</v>
      </c>
      <c r="I17" s="26">
        <f t="shared" si="3"/>
        <v>6068.9962799999994</v>
      </c>
      <c r="J17" s="30">
        <f t="shared" si="3"/>
        <v>283.16789999999997</v>
      </c>
      <c r="K17" s="27">
        <f t="shared" si="3"/>
        <v>3385573</v>
      </c>
      <c r="L17" s="27">
        <f t="shared" si="3"/>
        <v>3282804</v>
      </c>
      <c r="M17" s="27">
        <f t="shared" si="3"/>
        <v>1725783</v>
      </c>
      <c r="N17" s="27">
        <f t="shared" si="1"/>
        <v>10508278</v>
      </c>
      <c r="O17" s="55">
        <v>324058</v>
      </c>
      <c r="P17" s="58">
        <v>338694</v>
      </c>
      <c r="Q17" s="57">
        <f t="shared" si="2"/>
        <v>11171030</v>
      </c>
      <c r="S17" s="34"/>
    </row>
    <row r="18" spans="1:19" s="33" customFormat="1" x14ac:dyDescent="0.2">
      <c r="A18" s="31">
        <v>5</v>
      </c>
      <c r="B18" s="32" t="s">
        <v>26</v>
      </c>
      <c r="C18" s="27">
        <f>D18+E18+G18+H18</f>
        <v>1409573</v>
      </c>
      <c r="D18" s="27">
        <f>980216+429357</f>
        <v>1409573</v>
      </c>
      <c r="E18" s="32"/>
      <c r="F18" s="32"/>
      <c r="G18" s="32"/>
      <c r="H18" s="32"/>
      <c r="I18" s="30">
        <f>1894.1715+786.8097</f>
        <v>2680.9812000000002</v>
      </c>
      <c r="J18" s="26"/>
      <c r="K18" s="27">
        <f>980216+429357</f>
        <v>1409573</v>
      </c>
      <c r="L18" s="27">
        <f>725360+317724</f>
        <v>1043084</v>
      </c>
      <c r="M18" s="27">
        <f>352878+154569</f>
        <v>507447</v>
      </c>
      <c r="N18" s="27">
        <f t="shared" si="1"/>
        <v>2960104</v>
      </c>
      <c r="O18" s="55"/>
      <c r="P18" s="56"/>
      <c r="Q18" s="57">
        <f t="shared" si="2"/>
        <v>2960104</v>
      </c>
      <c r="S18" s="34"/>
    </row>
    <row r="19" spans="1:19" s="2" customFormat="1" x14ac:dyDescent="0.2">
      <c r="A19" s="25">
        <v>6</v>
      </c>
      <c r="B19" s="22" t="s">
        <v>24</v>
      </c>
      <c r="C19" s="27">
        <f t="shared" si="0"/>
        <v>0</v>
      </c>
      <c r="D19" s="27">
        <v>0</v>
      </c>
      <c r="E19" s="27"/>
      <c r="F19" s="27"/>
      <c r="G19" s="22"/>
      <c r="H19" s="22"/>
      <c r="I19" s="26"/>
      <c r="J19" s="26"/>
      <c r="K19" s="27">
        <v>0</v>
      </c>
      <c r="L19" s="27">
        <v>0</v>
      </c>
      <c r="M19" s="27">
        <v>0</v>
      </c>
      <c r="N19" s="27">
        <f t="shared" si="1"/>
        <v>0</v>
      </c>
      <c r="O19" s="52"/>
      <c r="P19" s="53"/>
      <c r="Q19" s="54">
        <f t="shared" si="2"/>
        <v>0</v>
      </c>
      <c r="S19" s="24"/>
    </row>
    <row r="20" spans="1:19" s="2" customFormat="1" x14ac:dyDescent="0.2">
      <c r="A20" s="28" t="s">
        <v>36</v>
      </c>
      <c r="B20" s="29" t="s">
        <v>23</v>
      </c>
      <c r="C20" s="23">
        <f>C17+C18+C19</f>
        <v>6909264</v>
      </c>
      <c r="D20" s="27">
        <f>D17+D18+D19</f>
        <v>4620617</v>
      </c>
      <c r="E20" s="27">
        <f>E17</f>
        <v>335433</v>
      </c>
      <c r="F20" s="27">
        <f>F17</f>
        <v>174529</v>
      </c>
      <c r="G20" s="27">
        <f>G17</f>
        <v>878133</v>
      </c>
      <c r="H20" s="27">
        <f>H17</f>
        <v>1075081</v>
      </c>
      <c r="I20" s="27">
        <f>I17+I18</f>
        <v>8749.9774799999996</v>
      </c>
      <c r="J20" s="27">
        <f>J17</f>
        <v>283.16789999999997</v>
      </c>
      <c r="K20" s="27">
        <f>K17+K18+K19</f>
        <v>4795146</v>
      </c>
      <c r="L20" s="27">
        <f>L17+L18+L19</f>
        <v>4325888</v>
      </c>
      <c r="M20" s="27">
        <f>M17+M18+M19</f>
        <v>2233230</v>
      </c>
      <c r="N20" s="27">
        <f>N17+N18+N19</f>
        <v>13468382</v>
      </c>
      <c r="O20" s="27">
        <f>O17+O18</f>
        <v>324058</v>
      </c>
      <c r="P20" s="27">
        <f>P17</f>
        <v>338694</v>
      </c>
      <c r="Q20" s="27">
        <f>Q17+Q18</f>
        <v>14131134</v>
      </c>
      <c r="R20" s="24"/>
      <c r="S20" s="24"/>
    </row>
    <row r="21" spans="1:19" s="2" customFormat="1" x14ac:dyDescent="0.2">
      <c r="A21" s="10"/>
      <c r="B21" s="11"/>
      <c r="C21" s="12"/>
      <c r="D21" s="13"/>
      <c r="E21" s="13"/>
      <c r="F21" s="14"/>
    </row>
    <row r="22" spans="1:19" s="2" customFormat="1" x14ac:dyDescent="0.2">
      <c r="A22" s="10"/>
      <c r="B22" s="11"/>
      <c r="C22" s="12"/>
      <c r="D22" s="13"/>
      <c r="E22" s="13"/>
      <c r="F22" s="14"/>
    </row>
    <row r="23" spans="1:19" x14ac:dyDescent="0.2">
      <c r="E23" s="15"/>
      <c r="F23" s="16"/>
    </row>
    <row r="24" spans="1:19" x14ac:dyDescent="0.2">
      <c r="A24" s="1" t="s">
        <v>9</v>
      </c>
      <c r="B24" s="17" t="s">
        <v>31</v>
      </c>
      <c r="C24" s="18"/>
      <c r="D24" s="50"/>
      <c r="E24" s="50"/>
      <c r="F24" s="19"/>
      <c r="G24" s="51" t="s">
        <v>32</v>
      </c>
      <c r="H24" s="51"/>
    </row>
    <row r="25" spans="1:19" x14ac:dyDescent="0.2">
      <c r="B25" s="20" t="s">
        <v>0</v>
      </c>
      <c r="D25" s="49" t="s">
        <v>1</v>
      </c>
      <c r="E25" s="49"/>
      <c r="G25" s="49" t="s">
        <v>2</v>
      </c>
      <c r="H25" s="49"/>
    </row>
    <row r="26" spans="1:19" x14ac:dyDescent="0.2">
      <c r="A26" s="21"/>
      <c r="B26" s="21"/>
      <c r="C26" s="21"/>
      <c r="D26" s="21"/>
      <c r="E26" s="21"/>
      <c r="H26" s="21"/>
    </row>
    <row r="27" spans="1:19" x14ac:dyDescent="0.2">
      <c r="B27" s="21"/>
      <c r="C27" s="21"/>
      <c r="D27" s="21"/>
      <c r="E27" s="21"/>
      <c r="H27" s="21"/>
    </row>
    <row r="29" spans="1:19" x14ac:dyDescent="0.2">
      <c r="A29" s="1" t="s">
        <v>10</v>
      </c>
      <c r="B29" s="17"/>
      <c r="C29" s="18"/>
      <c r="D29" s="50"/>
      <c r="E29" s="50"/>
      <c r="F29" s="19"/>
      <c r="G29" s="51"/>
      <c r="H29" s="51"/>
    </row>
    <row r="30" spans="1:19" x14ac:dyDescent="0.2">
      <c r="B30" s="20" t="s">
        <v>0</v>
      </c>
      <c r="D30" s="49" t="s">
        <v>1</v>
      </c>
      <c r="E30" s="49"/>
      <c r="G30" s="49" t="s">
        <v>2</v>
      </c>
      <c r="H30" s="49"/>
    </row>
    <row r="34" spans="1:1" x14ac:dyDescent="0.2">
      <c r="A34" s="3"/>
    </row>
  </sheetData>
  <mergeCells count="28">
    <mergeCell ref="D10:H10"/>
    <mergeCell ref="N9:N11"/>
    <mergeCell ref="O9:O11"/>
    <mergeCell ref="K9:K11"/>
    <mergeCell ref="G29:H29"/>
    <mergeCell ref="G30:H30"/>
    <mergeCell ref="G25:H25"/>
    <mergeCell ref="D24:E24"/>
    <mergeCell ref="D29:E29"/>
    <mergeCell ref="D30:E30"/>
    <mergeCell ref="D25:E25"/>
    <mergeCell ref="G24:H24"/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5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2022-01-26T05:55:43Z</cp:lastPrinted>
  <dcterms:created xsi:type="dcterms:W3CDTF">2002-08-29T05:21:43Z</dcterms:created>
  <dcterms:modified xsi:type="dcterms:W3CDTF">2022-12-08T07:57:50Z</dcterms:modified>
</cp:coreProperties>
</file>