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123\Documents\ЗАКУПКИ\Закупки 2022\СМР\ноябрь\Николаенко счетчики Ирмет\"/>
    </mc:Choice>
  </mc:AlternateContent>
  <bookViews>
    <workbookView xWindow="0" yWindow="0" windowWidth="23040" windowHeight="9375"/>
  </bookViews>
  <sheets>
    <sheet name="ВЭС" sheetId="11" r:id="rId1"/>
  </sheets>
  <calcPr calcId="162913"/>
</workbook>
</file>

<file path=xl/calcChain.xml><?xml version="1.0" encoding="utf-8"?>
<calcChain xmlns="http://schemas.openxmlformats.org/spreadsheetml/2006/main">
  <c r="N30" i="11" l="1"/>
  <c r="N19" i="11"/>
  <c r="N33" i="11" l="1"/>
  <c r="N20" i="11"/>
  <c r="L36" i="11" l="1"/>
  <c r="L16" i="11" l="1"/>
  <c r="N16" i="11" s="1"/>
  <c r="N29" i="11" l="1"/>
  <c r="D27" i="11"/>
  <c r="L28" i="11" s="1"/>
  <c r="N28" i="11" s="1"/>
  <c r="D19" i="11"/>
  <c r="L24" i="11" s="1"/>
  <c r="D18" i="11"/>
  <c r="L18" i="11" s="1"/>
  <c r="L14" i="11"/>
  <c r="D12" i="11"/>
  <c r="L13" i="11" l="1"/>
  <c r="N13" i="11" s="1"/>
  <c r="L12" i="11"/>
  <c r="N12" i="11" s="1"/>
  <c r="L23" i="11"/>
  <c r="N23" i="11" s="1"/>
  <c r="N22" i="11"/>
  <c r="N11" i="11"/>
  <c r="N14" i="11"/>
  <c r="D24" i="11"/>
  <c r="L35" i="11"/>
  <c r="L15" i="11"/>
  <c r="N24" i="11"/>
  <c r="L31" i="11"/>
  <c r="N31" i="11" s="1"/>
  <c r="N18" i="11"/>
  <c r="N27" i="11"/>
  <c r="D23" i="11"/>
  <c r="L34" i="11"/>
  <c r="N34" i="11" s="1"/>
  <c r="L26" i="11" l="1"/>
  <c r="N26" i="11" s="1"/>
  <c r="L25" i="11"/>
  <c r="N25" i="11" s="1"/>
  <c r="L17" i="11"/>
  <c r="N17" i="11" s="1"/>
  <c r="N15" i="11"/>
</calcChain>
</file>

<file path=xl/sharedStrings.xml><?xml version="1.0" encoding="utf-8"?>
<sst xmlns="http://schemas.openxmlformats.org/spreadsheetml/2006/main" count="130" uniqueCount="54">
  <si>
    <t>шт.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</si>
  <si>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</si>
  <si>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</si>
  <si>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</si>
  <si>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</si>
  <si>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</si>
  <si>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</si>
  <si>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</si>
  <si>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</si>
  <si>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</si>
  <si>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</si>
  <si>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м</t>
  </si>
  <si>
    <t>Ед.изм.</t>
  </si>
  <si>
    <t>Раздел 1. Монтажные работы</t>
  </si>
  <si>
    <t>заказчик</t>
  </si>
  <si>
    <t>Масса еденицы, кг</t>
  </si>
  <si>
    <t>Общий вес, кг</t>
  </si>
  <si>
    <t>Монтаж 1-фазного счетчика на опоре ВЛ-0,4 кВ</t>
  </si>
  <si>
    <t>Монтаж 3-х фазного счетчика на опоре ВЛ-0,4 кВ</t>
  </si>
  <si>
    <t>Лента крепления F207</t>
  </si>
  <si>
    <t>Скрепа для ленты NC20</t>
  </si>
  <si>
    <t>Раздел 2. Пусконаладочные работы</t>
  </si>
  <si>
    <t>Счетчик 3-хфазный</t>
  </si>
  <si>
    <t>Счетчик 1-фазный</t>
  </si>
  <si>
    <t>Подключение 1-фазного счетчика на опоре ВЛ-0,4</t>
  </si>
  <si>
    <t>Подключение 3-х фазного счетчика на опоре ВЛ-0,4 кВ</t>
  </si>
  <si>
    <t>Демонтаж 1-фазного счетчика на опоре</t>
  </si>
  <si>
    <t>Демонтаж 3-фазного счетчика на опоре</t>
  </si>
  <si>
    <t>Подключене 1-фазного ввода на опоре ВЛ-0,4 кВ высота 6 м.</t>
  </si>
  <si>
    <t>Зажим анкерный клиновой (натяжной) DN 123</t>
  </si>
  <si>
    <t>Подключение 1-фазного ввода на фасаде дома высота 2,5 м</t>
  </si>
  <si>
    <t>Крюк с резьбой ВТ-8</t>
  </si>
  <si>
    <t>Замена 3-фазного ввода</t>
  </si>
  <si>
    <t>Подключение 3-х фазного ввода на фасаде дома высота 2,5 м</t>
  </si>
  <si>
    <t>Замена 1-фазного ввода</t>
  </si>
  <si>
    <t>Подключене 3-хфазного ввода на опоре ВЛ-0,4 кВ высота 6 м.</t>
  </si>
  <si>
    <t>Опломбировка ПУ</t>
  </si>
  <si>
    <t>Номерные пломбы "Силтэк"</t>
  </si>
  <si>
    <t>Проволока пломбировочная витая (спираль) D- 0.65-0.7 мм.</t>
  </si>
  <si>
    <t>Программирование по установленной мощности согласно договора по технологическому присоединению.</t>
  </si>
  <si>
    <t>подрядчик</t>
  </si>
  <si>
    <t>возврат в РЭС</t>
  </si>
  <si>
    <t>Счетчик 3-х фазный опорного исполнения</t>
  </si>
  <si>
    <t>Счетчик однофазный опорного исполнения</t>
  </si>
  <si>
    <t>м.</t>
  </si>
  <si>
    <t>Ответвительный зажим Р645</t>
  </si>
  <si>
    <t>СИП-4 4х25</t>
  </si>
  <si>
    <t>СИП-4 4х16</t>
  </si>
  <si>
    <t>СИП-4 2х16</t>
  </si>
  <si>
    <t>Зажим ответвительный Р616</t>
  </si>
  <si>
    <t>Включение счетчика в базу данных</t>
  </si>
  <si>
    <t>Крюк монтажный КМ-1800 (СF-16, Sot39)</t>
  </si>
  <si>
    <t>Перечень оборудования и материалов  поставки Заказчика и поставки Подрядчика</t>
  </si>
  <si>
    <t>Строительно-монтажные, пусконаладочные работы  по объекту: "Установка (замена) приборов учета при выходе их из строя (Федеральный закон от 27.12.2018 № 522-ФЗ), в филиале Восточные электрические сети" в населенных пунктах в зоне обслуживания Оёкского и Прибайкальского РЭС (ТР 028/3038)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</si>
</sst>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6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1" fontId="6" fillId="0" borderId="5" xfId="0" applyNumberFormat="1" applyFont="1" applyFill="1" applyBorder="1" applyAlignment="1">
      <alignment horizontal="center" vertical="center" wrapText="1"/>
    </xf>
    <xf numFmtId="2" fontId="10" fillId="0" borderId="5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/>
    <xf numFmtId="1" fontId="10" fillId="0" borderId="2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top" wrapText="1"/>
    </xf>
    <xf numFmtId="1" fontId="11" fillId="0" borderId="5" xfId="0" applyNumberFormat="1" applyFont="1" applyFill="1" applyBorder="1" applyAlignment="1">
      <alignment horizontal="center" vertical="center" wrapText="1"/>
    </xf>
    <xf numFmtId="1" fontId="12" fillId="0" borderId="5" xfId="0" applyNumberFormat="1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/>
    <xf numFmtId="0" fontId="11" fillId="0" borderId="2" xfId="0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wrapText="1"/>
    </xf>
    <xf numFmtId="1" fontId="1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9" fillId="0" borderId="2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tabSelected="1" topLeftCell="A7" zoomScale="90" zoomScaleNormal="90" workbookViewId="0">
      <selection activeCell="J11" sqref="J11"/>
    </sheetView>
  </sheetViews>
  <sheetFormatPr defaultColWidth="9.140625" defaultRowHeight="15" x14ac:dyDescent="0.25"/>
  <cols>
    <col min="1" max="1" width="5.140625" style="1" customWidth="1"/>
    <col min="2" max="2" width="60" style="1" customWidth="1"/>
    <col min="3" max="3" width="7" style="1" bestFit="1" customWidth="1"/>
    <col min="4" max="4" width="12" style="1" bestFit="1" customWidth="1"/>
    <col min="5" max="5" width="19.140625" style="1" bestFit="1" customWidth="1"/>
    <col min="6" max="6" width="6.140625" style="1" customWidth="1"/>
    <col min="7" max="8" width="6.28515625" style="1" customWidth="1"/>
    <col min="9" max="9" width="20" style="1" customWidth="1"/>
    <col min="10" max="10" width="49.28515625" style="1" customWidth="1"/>
    <col min="11" max="11" width="9" style="1" customWidth="1"/>
    <col min="12" max="12" width="7" style="1" customWidth="1"/>
    <col min="13" max="13" width="10.7109375" style="1" customWidth="1"/>
    <col min="14" max="14" width="8.140625" style="1" bestFit="1" customWidth="1"/>
    <col min="15" max="15" width="12.5703125" style="8" customWidth="1"/>
    <col min="16" max="16384" width="9.140625" style="1"/>
  </cols>
  <sheetData>
    <row r="1" spans="1:15" x14ac:dyDescent="0.25">
      <c r="K1" s="71"/>
      <c r="L1" s="71"/>
      <c r="M1" s="71"/>
      <c r="N1" s="71"/>
      <c r="O1" s="71"/>
    </row>
    <row r="2" spans="1:15" ht="18.75" x14ac:dyDescent="0.25">
      <c r="A2" s="70" t="s">
        <v>52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5" ht="15.6" x14ac:dyDescent="0.2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15" ht="29.25" customHeight="1" x14ac:dyDescent="0.25">
      <c r="A4" s="74" t="s">
        <v>53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5.6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</row>
    <row r="6" spans="1:15" ht="13.9" x14ac:dyDescent="0.25">
      <c r="A6" s="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5" customHeight="1" x14ac:dyDescent="0.25">
      <c r="A7" s="62" t="s">
        <v>1</v>
      </c>
      <c r="B7" s="62" t="s">
        <v>2</v>
      </c>
      <c r="C7" s="62" t="s">
        <v>3</v>
      </c>
      <c r="D7" s="62"/>
      <c r="E7" s="62" t="s">
        <v>4</v>
      </c>
      <c r="F7" s="62"/>
      <c r="G7" s="62"/>
      <c r="H7" s="62"/>
      <c r="I7" s="62"/>
      <c r="J7" s="62" t="s">
        <v>5</v>
      </c>
      <c r="K7" s="62"/>
      <c r="L7" s="62"/>
      <c r="M7" s="62"/>
      <c r="N7" s="62"/>
      <c r="O7" s="62"/>
    </row>
    <row r="8" spans="1:15" ht="51" x14ac:dyDescent="0.25">
      <c r="A8" s="62"/>
      <c r="B8" s="62"/>
      <c r="C8" s="9" t="s">
        <v>12</v>
      </c>
      <c r="D8" s="9" t="s">
        <v>7</v>
      </c>
      <c r="E8" s="6" t="s">
        <v>8</v>
      </c>
      <c r="F8" s="9" t="s">
        <v>6</v>
      </c>
      <c r="G8" s="9" t="s">
        <v>7</v>
      </c>
      <c r="H8" s="9" t="s">
        <v>15</v>
      </c>
      <c r="I8" s="9" t="s">
        <v>9</v>
      </c>
      <c r="J8" s="9" t="s">
        <v>8</v>
      </c>
      <c r="K8" s="9" t="s">
        <v>6</v>
      </c>
      <c r="L8" s="9" t="s">
        <v>7</v>
      </c>
      <c r="M8" s="9" t="s">
        <v>15</v>
      </c>
      <c r="N8" s="9" t="s">
        <v>16</v>
      </c>
      <c r="O8" s="9" t="s">
        <v>10</v>
      </c>
    </row>
    <row r="9" spans="1:15" ht="13.9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/>
      <c r="I9" s="12">
        <v>8</v>
      </c>
      <c r="J9" s="12">
        <v>9</v>
      </c>
      <c r="K9" s="12">
        <v>10</v>
      </c>
      <c r="L9" s="12">
        <v>11</v>
      </c>
      <c r="M9" s="12">
        <v>12</v>
      </c>
      <c r="N9" s="12">
        <v>13</v>
      </c>
      <c r="O9" s="12">
        <v>14</v>
      </c>
    </row>
    <row r="10" spans="1:15" ht="15" customHeight="1" x14ac:dyDescent="0.25">
      <c r="A10" s="72" t="s">
        <v>13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</row>
    <row r="11" spans="1:15" x14ac:dyDescent="0.25">
      <c r="A11" s="42">
        <v>1</v>
      </c>
      <c r="B11" s="40" t="s">
        <v>17</v>
      </c>
      <c r="C11" s="41" t="s">
        <v>0</v>
      </c>
      <c r="D11" s="39">
        <v>150</v>
      </c>
      <c r="E11" s="39"/>
      <c r="F11" s="39"/>
      <c r="G11" s="39"/>
      <c r="H11" s="39"/>
      <c r="I11" s="39"/>
      <c r="J11" s="47" t="s">
        <v>43</v>
      </c>
      <c r="K11" s="48" t="s">
        <v>0</v>
      </c>
      <c r="L11" s="49">
        <v>150</v>
      </c>
      <c r="M11" s="50">
        <v>1</v>
      </c>
      <c r="N11" s="50">
        <f t="shared" ref="N11:N34" si="0">L11*M11</f>
        <v>150</v>
      </c>
      <c r="O11" s="51" t="s">
        <v>14</v>
      </c>
    </row>
    <row r="12" spans="1:15" x14ac:dyDescent="0.25">
      <c r="A12" s="66">
        <v>2</v>
      </c>
      <c r="B12" s="66" t="s">
        <v>24</v>
      </c>
      <c r="C12" s="58" t="s">
        <v>0</v>
      </c>
      <c r="D12" s="58">
        <f>D11</f>
        <v>150</v>
      </c>
      <c r="E12" s="58"/>
      <c r="F12" s="58"/>
      <c r="G12" s="58"/>
      <c r="H12" s="58"/>
      <c r="I12" s="58"/>
      <c r="J12" s="13" t="s">
        <v>45</v>
      </c>
      <c r="K12" s="14" t="s">
        <v>0</v>
      </c>
      <c r="L12" s="16">
        <f>D12*2</f>
        <v>300</v>
      </c>
      <c r="M12" s="17">
        <v>0.51</v>
      </c>
      <c r="N12" s="15">
        <f t="shared" si="0"/>
        <v>153</v>
      </c>
      <c r="O12" s="10" t="s">
        <v>40</v>
      </c>
    </row>
    <row r="13" spans="1:15" x14ac:dyDescent="0.25">
      <c r="A13" s="66"/>
      <c r="B13" s="66"/>
      <c r="C13" s="58"/>
      <c r="D13" s="58"/>
      <c r="E13" s="58"/>
      <c r="F13" s="58"/>
      <c r="G13" s="58"/>
      <c r="H13" s="58"/>
      <c r="I13" s="58"/>
      <c r="J13" s="37" t="s">
        <v>48</v>
      </c>
      <c r="K13" s="14" t="s">
        <v>44</v>
      </c>
      <c r="L13" s="16">
        <f>D12*2</f>
        <v>300</v>
      </c>
      <c r="M13" s="16">
        <v>0.13700000000000001</v>
      </c>
      <c r="N13" s="15">
        <f t="shared" si="0"/>
        <v>41.1</v>
      </c>
      <c r="O13" s="10" t="s">
        <v>40</v>
      </c>
    </row>
    <row r="14" spans="1:15" x14ac:dyDescent="0.25">
      <c r="A14" s="66">
        <v>3</v>
      </c>
      <c r="B14" s="66" t="s">
        <v>18</v>
      </c>
      <c r="C14" s="58" t="s">
        <v>0</v>
      </c>
      <c r="D14" s="58">
        <v>729</v>
      </c>
      <c r="E14" s="58"/>
      <c r="F14" s="58"/>
      <c r="G14" s="58"/>
      <c r="H14" s="58"/>
      <c r="I14" s="58"/>
      <c r="J14" s="47" t="s">
        <v>42</v>
      </c>
      <c r="K14" s="51" t="s">
        <v>0</v>
      </c>
      <c r="L14" s="51">
        <f>D14</f>
        <v>729</v>
      </c>
      <c r="M14" s="51">
        <v>1.35</v>
      </c>
      <c r="N14" s="50">
        <f t="shared" si="0"/>
        <v>984.15000000000009</v>
      </c>
      <c r="O14" s="51" t="s">
        <v>14</v>
      </c>
    </row>
    <row r="15" spans="1:15" x14ac:dyDescent="0.25">
      <c r="A15" s="66"/>
      <c r="B15" s="66"/>
      <c r="C15" s="58"/>
      <c r="D15" s="58"/>
      <c r="E15" s="58"/>
      <c r="F15" s="58"/>
      <c r="G15" s="58"/>
      <c r="H15" s="58"/>
      <c r="I15" s="58"/>
      <c r="J15" s="13" t="s">
        <v>19</v>
      </c>
      <c r="K15" s="36" t="s">
        <v>44</v>
      </c>
      <c r="L15" s="16">
        <f>L14</f>
        <v>729</v>
      </c>
      <c r="M15" s="16">
        <v>7.8E-2</v>
      </c>
      <c r="N15" s="15">
        <f t="shared" si="0"/>
        <v>56.862000000000002</v>
      </c>
      <c r="O15" s="10" t="s">
        <v>40</v>
      </c>
    </row>
    <row r="16" spans="1:15" x14ac:dyDescent="0.25">
      <c r="A16" s="66"/>
      <c r="B16" s="66"/>
      <c r="C16" s="58"/>
      <c r="D16" s="58"/>
      <c r="E16" s="58"/>
      <c r="F16" s="58"/>
      <c r="G16" s="58"/>
      <c r="H16" s="58"/>
      <c r="I16" s="58"/>
      <c r="J16" s="13" t="s">
        <v>46</v>
      </c>
      <c r="K16" s="36" t="s">
        <v>44</v>
      </c>
      <c r="L16" s="16">
        <f>D14*3</f>
        <v>2187</v>
      </c>
      <c r="M16" s="16">
        <v>0.38</v>
      </c>
      <c r="N16" s="15">
        <f t="shared" si="0"/>
        <v>831.06000000000006</v>
      </c>
      <c r="O16" s="10" t="s">
        <v>40</v>
      </c>
    </row>
    <row r="17" spans="1:15" ht="15" customHeight="1" x14ac:dyDescent="0.25">
      <c r="A17" s="66"/>
      <c r="B17" s="66"/>
      <c r="C17" s="58"/>
      <c r="D17" s="58"/>
      <c r="E17" s="58"/>
      <c r="F17" s="58"/>
      <c r="G17" s="58"/>
      <c r="H17" s="58"/>
      <c r="I17" s="58"/>
      <c r="J17" s="13" t="s">
        <v>20</v>
      </c>
      <c r="K17" s="36" t="s">
        <v>0</v>
      </c>
      <c r="L17" s="16">
        <f>L15</f>
        <v>729</v>
      </c>
      <c r="M17" s="16">
        <v>0.01</v>
      </c>
      <c r="N17" s="15">
        <f t="shared" si="0"/>
        <v>7.29</v>
      </c>
      <c r="O17" s="10" t="s">
        <v>40</v>
      </c>
    </row>
    <row r="18" spans="1:15" x14ac:dyDescent="0.25">
      <c r="A18" s="42">
        <v>4</v>
      </c>
      <c r="B18" s="42" t="s">
        <v>25</v>
      </c>
      <c r="C18" s="41" t="s">
        <v>0</v>
      </c>
      <c r="D18" s="41">
        <f>D14</f>
        <v>729</v>
      </c>
      <c r="E18" s="41"/>
      <c r="F18" s="41"/>
      <c r="G18" s="41"/>
      <c r="H18" s="41"/>
      <c r="I18" s="41"/>
      <c r="J18" s="13" t="s">
        <v>45</v>
      </c>
      <c r="K18" s="36" t="s">
        <v>0</v>
      </c>
      <c r="L18" s="16">
        <f>D18*4</f>
        <v>2916</v>
      </c>
      <c r="M18" s="17">
        <v>0.51</v>
      </c>
      <c r="N18" s="15">
        <f t="shared" si="0"/>
        <v>1487.16</v>
      </c>
      <c r="O18" s="10" t="s">
        <v>40</v>
      </c>
    </row>
    <row r="19" spans="1:15" x14ac:dyDescent="0.25">
      <c r="A19" s="63">
        <v>5</v>
      </c>
      <c r="B19" s="63" t="s">
        <v>34</v>
      </c>
      <c r="C19" s="59" t="s">
        <v>0</v>
      </c>
      <c r="D19" s="67">
        <f>D11*0.35</f>
        <v>52.5</v>
      </c>
      <c r="E19" s="59"/>
      <c r="F19" s="59"/>
      <c r="G19" s="59"/>
      <c r="H19" s="59"/>
      <c r="I19" s="59"/>
      <c r="J19" s="13" t="s">
        <v>19</v>
      </c>
      <c r="K19" s="45" t="s">
        <v>44</v>
      </c>
      <c r="L19" s="16">
        <v>106</v>
      </c>
      <c r="M19" s="17">
        <v>7.8E-2</v>
      </c>
      <c r="N19" s="22">
        <f>L19*M19</f>
        <v>8.2680000000000007</v>
      </c>
      <c r="O19" s="10"/>
    </row>
    <row r="20" spans="1:15" x14ac:dyDescent="0.25">
      <c r="A20" s="64"/>
      <c r="B20" s="64"/>
      <c r="C20" s="60"/>
      <c r="D20" s="68"/>
      <c r="E20" s="60"/>
      <c r="F20" s="60"/>
      <c r="G20" s="60"/>
      <c r="H20" s="60"/>
      <c r="I20" s="60"/>
      <c r="J20" s="13" t="s">
        <v>20</v>
      </c>
      <c r="K20" s="45" t="s">
        <v>0</v>
      </c>
      <c r="L20" s="16">
        <v>106</v>
      </c>
      <c r="M20" s="16">
        <v>0.01</v>
      </c>
      <c r="N20" s="15">
        <f t="shared" ref="N20" si="1">L20*M20</f>
        <v>1.06</v>
      </c>
      <c r="O20" s="10"/>
    </row>
    <row r="21" spans="1:15" x14ac:dyDescent="0.25">
      <c r="A21" s="64"/>
      <c r="B21" s="64"/>
      <c r="C21" s="60"/>
      <c r="D21" s="68"/>
      <c r="E21" s="60"/>
      <c r="F21" s="60"/>
      <c r="G21" s="60"/>
      <c r="H21" s="60"/>
      <c r="I21" s="60"/>
      <c r="J21" s="13" t="s">
        <v>51</v>
      </c>
      <c r="K21" s="45" t="s">
        <v>0</v>
      </c>
      <c r="L21" s="16">
        <v>53</v>
      </c>
      <c r="M21" s="17"/>
      <c r="N21" s="22"/>
      <c r="O21" s="10"/>
    </row>
    <row r="22" spans="1:15" x14ac:dyDescent="0.25">
      <c r="A22" s="65"/>
      <c r="B22" s="65"/>
      <c r="C22" s="61"/>
      <c r="D22" s="69"/>
      <c r="E22" s="61"/>
      <c r="F22" s="61"/>
      <c r="G22" s="61"/>
      <c r="H22" s="61"/>
      <c r="I22" s="61"/>
      <c r="J22" s="38" t="s">
        <v>48</v>
      </c>
      <c r="K22" s="46" t="s">
        <v>11</v>
      </c>
      <c r="L22" s="16">
        <v>1325</v>
      </c>
      <c r="M22" s="16">
        <v>0.13700000000000001</v>
      </c>
      <c r="N22" s="22">
        <f t="shared" si="0"/>
        <v>181.52500000000001</v>
      </c>
      <c r="O22" s="10" t="s">
        <v>40</v>
      </c>
    </row>
    <row r="23" spans="1:15" x14ac:dyDescent="0.25">
      <c r="A23" s="23">
        <v>6</v>
      </c>
      <c r="B23" s="24" t="s">
        <v>28</v>
      </c>
      <c r="C23" s="25" t="s">
        <v>0</v>
      </c>
      <c r="D23" s="26">
        <f>D19</f>
        <v>52.5</v>
      </c>
      <c r="E23" s="25"/>
      <c r="F23" s="25"/>
      <c r="G23" s="25"/>
      <c r="H23" s="25"/>
      <c r="I23" s="25"/>
      <c r="J23" s="27" t="s">
        <v>29</v>
      </c>
      <c r="K23" s="46" t="s">
        <v>0</v>
      </c>
      <c r="L23" s="28">
        <f>D19</f>
        <v>52.5</v>
      </c>
      <c r="M23" s="16">
        <v>0.104</v>
      </c>
      <c r="N23" s="22">
        <f t="shared" si="0"/>
        <v>5.46</v>
      </c>
      <c r="O23" s="10" t="s">
        <v>40</v>
      </c>
    </row>
    <row r="24" spans="1:15" x14ac:dyDescent="0.25">
      <c r="A24" s="63">
        <v>7</v>
      </c>
      <c r="B24" s="63" t="s">
        <v>30</v>
      </c>
      <c r="C24" s="59" t="s">
        <v>0</v>
      </c>
      <c r="D24" s="67">
        <f>D19</f>
        <v>52.5</v>
      </c>
      <c r="E24" s="59"/>
      <c r="F24" s="59"/>
      <c r="G24" s="59"/>
      <c r="H24" s="59"/>
      <c r="I24" s="59"/>
      <c r="J24" s="27" t="s">
        <v>45</v>
      </c>
      <c r="K24" s="46" t="s">
        <v>0</v>
      </c>
      <c r="L24" s="16">
        <f>D19*2+1</f>
        <v>106</v>
      </c>
      <c r="M24" s="16">
        <v>0.11</v>
      </c>
      <c r="N24" s="22">
        <f t="shared" si="0"/>
        <v>11.66</v>
      </c>
      <c r="O24" s="10" t="s">
        <v>40</v>
      </c>
    </row>
    <row r="25" spans="1:15" x14ac:dyDescent="0.25">
      <c r="A25" s="64"/>
      <c r="B25" s="64"/>
      <c r="C25" s="60"/>
      <c r="D25" s="68"/>
      <c r="E25" s="60"/>
      <c r="F25" s="60"/>
      <c r="G25" s="60"/>
      <c r="H25" s="60"/>
      <c r="I25" s="60"/>
      <c r="J25" s="27" t="s">
        <v>31</v>
      </c>
      <c r="K25" s="46" t="s">
        <v>0</v>
      </c>
      <c r="L25" s="28">
        <f>D23</f>
        <v>52.5</v>
      </c>
      <c r="M25" s="16">
        <v>5.8000000000000003E-2</v>
      </c>
      <c r="N25" s="22">
        <f t="shared" si="0"/>
        <v>3.0450000000000004</v>
      </c>
      <c r="O25" s="10" t="s">
        <v>40</v>
      </c>
    </row>
    <row r="26" spans="1:15" x14ac:dyDescent="0.25">
      <c r="A26" s="65"/>
      <c r="B26" s="65"/>
      <c r="C26" s="61"/>
      <c r="D26" s="69"/>
      <c r="E26" s="61"/>
      <c r="F26" s="61"/>
      <c r="G26" s="61"/>
      <c r="H26" s="61"/>
      <c r="I26" s="61"/>
      <c r="J26" s="27" t="s">
        <v>29</v>
      </c>
      <c r="K26" s="46" t="s">
        <v>0</v>
      </c>
      <c r="L26" s="28">
        <f>D23</f>
        <v>52.5</v>
      </c>
      <c r="M26" s="16">
        <v>0.104</v>
      </c>
      <c r="N26" s="22">
        <f t="shared" si="0"/>
        <v>5.46</v>
      </c>
      <c r="O26" s="10" t="s">
        <v>40</v>
      </c>
    </row>
    <row r="27" spans="1:15" x14ac:dyDescent="0.25">
      <c r="A27" s="18">
        <v>8</v>
      </c>
      <c r="B27" s="18" t="s">
        <v>32</v>
      </c>
      <c r="C27" s="19" t="s">
        <v>0</v>
      </c>
      <c r="D27" s="14">
        <f>D14*0.35</f>
        <v>255.14999999999998</v>
      </c>
      <c r="E27" s="19"/>
      <c r="F27" s="19"/>
      <c r="G27" s="19"/>
      <c r="H27" s="19"/>
      <c r="I27" s="20"/>
      <c r="J27" s="21" t="s">
        <v>47</v>
      </c>
      <c r="K27" s="46" t="s">
        <v>0</v>
      </c>
      <c r="L27" s="16">
        <v>6375</v>
      </c>
      <c r="M27" s="16">
        <v>0.26</v>
      </c>
      <c r="N27" s="22">
        <f t="shared" si="0"/>
        <v>1657.5</v>
      </c>
      <c r="O27" s="10" t="s">
        <v>40</v>
      </c>
    </row>
    <row r="28" spans="1:15" x14ac:dyDescent="0.25">
      <c r="A28" s="18">
        <v>9</v>
      </c>
      <c r="B28" s="24" t="s">
        <v>35</v>
      </c>
      <c r="C28" s="19" t="s">
        <v>0</v>
      </c>
      <c r="D28" s="14">
        <v>255</v>
      </c>
      <c r="E28" s="18"/>
      <c r="F28" s="18"/>
      <c r="G28" s="18"/>
      <c r="H28" s="18"/>
      <c r="I28" s="18"/>
      <c r="J28" s="27" t="s">
        <v>29</v>
      </c>
      <c r="K28" s="46" t="s">
        <v>0</v>
      </c>
      <c r="L28" s="28">
        <f>D27</f>
        <v>255.14999999999998</v>
      </c>
      <c r="M28" s="16">
        <v>0.104</v>
      </c>
      <c r="N28" s="22">
        <f t="shared" si="0"/>
        <v>26.535599999999995</v>
      </c>
      <c r="O28" s="10" t="s">
        <v>40</v>
      </c>
    </row>
    <row r="29" spans="1:15" x14ac:dyDescent="0.25">
      <c r="A29" s="63">
        <v>10</v>
      </c>
      <c r="B29" s="63" t="s">
        <v>33</v>
      </c>
      <c r="C29" s="59" t="s">
        <v>0</v>
      </c>
      <c r="D29" s="67">
        <v>255</v>
      </c>
      <c r="E29" s="59"/>
      <c r="F29" s="59"/>
      <c r="G29" s="59"/>
      <c r="H29" s="59"/>
      <c r="I29" s="59"/>
      <c r="J29" s="27" t="s">
        <v>49</v>
      </c>
      <c r="K29" s="46" t="s">
        <v>0</v>
      </c>
      <c r="L29" s="16">
        <v>1020</v>
      </c>
      <c r="M29" s="16">
        <v>0.11</v>
      </c>
      <c r="N29" s="22">
        <f t="shared" si="0"/>
        <v>112.2</v>
      </c>
      <c r="O29" s="10" t="s">
        <v>40</v>
      </c>
    </row>
    <row r="30" spans="1:15" x14ac:dyDescent="0.25">
      <c r="A30" s="64"/>
      <c r="B30" s="64"/>
      <c r="C30" s="60"/>
      <c r="D30" s="68"/>
      <c r="E30" s="60"/>
      <c r="F30" s="60"/>
      <c r="G30" s="60"/>
      <c r="H30" s="60"/>
      <c r="I30" s="60"/>
      <c r="J30" s="13" t="s">
        <v>19</v>
      </c>
      <c r="K30" s="45" t="s">
        <v>44</v>
      </c>
      <c r="L30" s="16">
        <v>510</v>
      </c>
      <c r="M30" s="16">
        <v>7.8E-2</v>
      </c>
      <c r="N30" s="22">
        <f t="shared" si="0"/>
        <v>39.78</v>
      </c>
      <c r="O30" s="10"/>
    </row>
    <row r="31" spans="1:15" x14ac:dyDescent="0.25">
      <c r="A31" s="64"/>
      <c r="B31" s="64"/>
      <c r="C31" s="60"/>
      <c r="D31" s="68"/>
      <c r="E31" s="60"/>
      <c r="F31" s="60"/>
      <c r="G31" s="60"/>
      <c r="H31" s="60"/>
      <c r="I31" s="60"/>
      <c r="J31" s="27" t="s">
        <v>31</v>
      </c>
      <c r="K31" s="46" t="s">
        <v>0</v>
      </c>
      <c r="L31" s="28">
        <f>D27</f>
        <v>255.14999999999998</v>
      </c>
      <c r="M31" s="16">
        <v>5.8000000000000003E-2</v>
      </c>
      <c r="N31" s="22">
        <f t="shared" si="0"/>
        <v>14.7987</v>
      </c>
      <c r="O31" s="10" t="s">
        <v>40</v>
      </c>
    </row>
    <row r="32" spans="1:15" x14ac:dyDescent="0.25">
      <c r="A32" s="64"/>
      <c r="B32" s="64"/>
      <c r="C32" s="60"/>
      <c r="D32" s="68"/>
      <c r="E32" s="60"/>
      <c r="F32" s="60"/>
      <c r="G32" s="60"/>
      <c r="H32" s="60"/>
      <c r="I32" s="60"/>
      <c r="J32" s="13" t="s">
        <v>20</v>
      </c>
      <c r="K32" s="45" t="s">
        <v>0</v>
      </c>
      <c r="L32" s="28">
        <v>510</v>
      </c>
      <c r="M32" s="16">
        <v>0.01</v>
      </c>
      <c r="N32" s="22"/>
      <c r="O32" s="10"/>
    </row>
    <row r="33" spans="1:15" x14ac:dyDescent="0.25">
      <c r="A33" s="64"/>
      <c r="B33" s="64"/>
      <c r="C33" s="60"/>
      <c r="D33" s="68"/>
      <c r="E33" s="60"/>
      <c r="F33" s="60"/>
      <c r="G33" s="60"/>
      <c r="H33" s="60"/>
      <c r="I33" s="60"/>
      <c r="J33" s="13" t="s">
        <v>51</v>
      </c>
      <c r="K33" s="45" t="s">
        <v>0</v>
      </c>
      <c r="L33" s="28">
        <v>255</v>
      </c>
      <c r="M33" s="16">
        <v>5.8000000000000003E-2</v>
      </c>
      <c r="N33" s="22">
        <f>M33*L33</f>
        <v>14.790000000000001</v>
      </c>
      <c r="O33" s="10"/>
    </row>
    <row r="34" spans="1:15" x14ac:dyDescent="0.25">
      <c r="A34" s="65"/>
      <c r="B34" s="65"/>
      <c r="C34" s="61"/>
      <c r="D34" s="69"/>
      <c r="E34" s="61"/>
      <c r="F34" s="61"/>
      <c r="G34" s="61"/>
      <c r="H34" s="61"/>
      <c r="I34" s="61"/>
      <c r="J34" s="27" t="s">
        <v>29</v>
      </c>
      <c r="K34" s="11" t="s">
        <v>0</v>
      </c>
      <c r="L34" s="28">
        <f>D27</f>
        <v>255.14999999999998</v>
      </c>
      <c r="M34" s="16">
        <v>0.104</v>
      </c>
      <c r="N34" s="22">
        <f t="shared" si="0"/>
        <v>26.535599999999995</v>
      </c>
      <c r="O34" s="10" t="s">
        <v>40</v>
      </c>
    </row>
    <row r="35" spans="1:15" x14ac:dyDescent="0.25">
      <c r="A35" s="63">
        <v>11</v>
      </c>
      <c r="B35" s="63" t="s">
        <v>36</v>
      </c>
      <c r="C35" s="59" t="s">
        <v>0</v>
      </c>
      <c r="D35" s="59">
        <v>729</v>
      </c>
      <c r="E35" s="63"/>
      <c r="F35" s="63"/>
      <c r="G35" s="63"/>
      <c r="H35" s="63"/>
      <c r="I35" s="63"/>
      <c r="J35" s="52" t="s">
        <v>37</v>
      </c>
      <c r="K35" s="53" t="s">
        <v>0</v>
      </c>
      <c r="L35" s="51">
        <f>D35</f>
        <v>729</v>
      </c>
      <c r="M35" s="51"/>
      <c r="N35" s="54"/>
      <c r="O35" s="55" t="s">
        <v>14</v>
      </c>
    </row>
    <row r="36" spans="1:15" ht="30" x14ac:dyDescent="0.25">
      <c r="A36" s="65"/>
      <c r="B36" s="65"/>
      <c r="C36" s="61"/>
      <c r="D36" s="61"/>
      <c r="E36" s="65"/>
      <c r="F36" s="65"/>
      <c r="G36" s="65"/>
      <c r="H36" s="65"/>
      <c r="I36" s="65"/>
      <c r="J36" s="56" t="s">
        <v>38</v>
      </c>
      <c r="K36" s="53" t="s">
        <v>11</v>
      </c>
      <c r="L36" s="57">
        <f>D14*0.2</f>
        <v>145.80000000000001</v>
      </c>
      <c r="M36" s="51"/>
      <c r="N36" s="54"/>
      <c r="O36" s="55" t="s">
        <v>14</v>
      </c>
    </row>
    <row r="37" spans="1:15" x14ac:dyDescent="0.25">
      <c r="A37" s="30">
        <v>12</v>
      </c>
      <c r="B37" s="30" t="s">
        <v>26</v>
      </c>
      <c r="C37" s="11" t="s">
        <v>0</v>
      </c>
      <c r="D37" s="11">
        <v>40</v>
      </c>
      <c r="E37" s="30" t="s">
        <v>23</v>
      </c>
      <c r="F37" s="11" t="s">
        <v>0</v>
      </c>
      <c r="G37" s="31"/>
      <c r="H37" s="11">
        <v>0.6</v>
      </c>
      <c r="I37" s="32" t="s">
        <v>41</v>
      </c>
      <c r="J37" s="33"/>
      <c r="K37" s="14"/>
      <c r="L37" s="16"/>
      <c r="M37" s="16"/>
      <c r="N37" s="29"/>
      <c r="O37" s="7"/>
    </row>
    <row r="38" spans="1:15" x14ac:dyDescent="0.25">
      <c r="A38" s="30">
        <v>13</v>
      </c>
      <c r="B38" s="30" t="s">
        <v>27</v>
      </c>
      <c r="C38" s="11" t="s">
        <v>0</v>
      </c>
      <c r="D38" s="11">
        <v>210</v>
      </c>
      <c r="E38" s="30" t="s">
        <v>22</v>
      </c>
      <c r="F38" s="11" t="s">
        <v>0</v>
      </c>
      <c r="G38" s="11"/>
      <c r="H38" s="11">
        <v>1.5</v>
      </c>
      <c r="I38" s="32" t="s">
        <v>41</v>
      </c>
      <c r="J38" s="21"/>
      <c r="K38" s="14"/>
      <c r="L38" s="16"/>
      <c r="M38" s="16"/>
      <c r="N38" s="34"/>
      <c r="O38" s="7"/>
    </row>
    <row r="39" spans="1:15" x14ac:dyDescent="0.25">
      <c r="A39" s="76" t="s">
        <v>21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</row>
    <row r="40" spans="1:15" ht="30" x14ac:dyDescent="0.25">
      <c r="A40" s="16">
        <v>1</v>
      </c>
      <c r="B40" s="21" t="s">
        <v>39</v>
      </c>
      <c r="C40" s="11" t="s">
        <v>0</v>
      </c>
      <c r="D40" s="11">
        <v>879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12"/>
    </row>
    <row r="41" spans="1:15" x14ac:dyDescent="0.25">
      <c r="A41" s="16">
        <v>2</v>
      </c>
      <c r="B41" s="21" t="s">
        <v>50</v>
      </c>
      <c r="C41" s="43" t="s">
        <v>0</v>
      </c>
      <c r="D41" s="43">
        <v>879</v>
      </c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12"/>
    </row>
    <row r="42" spans="1:15" x14ac:dyDescent="0.25">
      <c r="D42" s="4"/>
      <c r="E42" s="5"/>
    </row>
  </sheetData>
  <mergeCells count="66">
    <mergeCell ref="A19:A22"/>
    <mergeCell ref="B19:B22"/>
    <mergeCell ref="C19:C22"/>
    <mergeCell ref="D19:D22"/>
    <mergeCell ref="E19:E22"/>
    <mergeCell ref="G29:G34"/>
    <mergeCell ref="H29:H34"/>
    <mergeCell ref="I29:I34"/>
    <mergeCell ref="A29:A34"/>
    <mergeCell ref="B29:B34"/>
    <mergeCell ref="C29:C34"/>
    <mergeCell ref="D29:D34"/>
    <mergeCell ref="E29:E34"/>
    <mergeCell ref="F29:F34"/>
    <mergeCell ref="A39:O39"/>
    <mergeCell ref="C35:C36"/>
    <mergeCell ref="D35:D36"/>
    <mergeCell ref="E35:E36"/>
    <mergeCell ref="F35:F36"/>
    <mergeCell ref="G35:G36"/>
    <mergeCell ref="H35:H36"/>
    <mergeCell ref="I35:I36"/>
    <mergeCell ref="A35:A36"/>
    <mergeCell ref="B35:B36"/>
    <mergeCell ref="D12:D13"/>
    <mergeCell ref="E12:E13"/>
    <mergeCell ref="F12:F13"/>
    <mergeCell ref="A2:O2"/>
    <mergeCell ref="K1:O1"/>
    <mergeCell ref="A10:O10"/>
    <mergeCell ref="A3:O3"/>
    <mergeCell ref="A4:O4"/>
    <mergeCell ref="A5:O5"/>
    <mergeCell ref="A7:A8"/>
    <mergeCell ref="B7:B8"/>
    <mergeCell ref="C7:D7"/>
    <mergeCell ref="E7:I7"/>
    <mergeCell ref="J7:O7"/>
    <mergeCell ref="A24:A26"/>
    <mergeCell ref="B24:B26"/>
    <mergeCell ref="A12:A13"/>
    <mergeCell ref="A14:A17"/>
    <mergeCell ref="B14:B17"/>
    <mergeCell ref="B12:B13"/>
    <mergeCell ref="C14:C17"/>
    <mergeCell ref="D14:D17"/>
    <mergeCell ref="C12:C13"/>
    <mergeCell ref="G12:G13"/>
    <mergeCell ref="G14:G17"/>
    <mergeCell ref="F14:F17"/>
    <mergeCell ref="C24:C26"/>
    <mergeCell ref="D24:D26"/>
    <mergeCell ref="E14:E17"/>
    <mergeCell ref="E24:E26"/>
    <mergeCell ref="F24:F26"/>
    <mergeCell ref="H12:H13"/>
    <mergeCell ref="I12:I13"/>
    <mergeCell ref="H14:H17"/>
    <mergeCell ref="I14:I17"/>
    <mergeCell ref="H24:H26"/>
    <mergeCell ref="I24:I26"/>
    <mergeCell ref="G24:G26"/>
    <mergeCell ref="F19:F22"/>
    <mergeCell ref="G19:G22"/>
    <mergeCell ref="H19:H22"/>
    <mergeCell ref="I19:I22"/>
  </mergeCells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E3C2D9E7125D264D9784A0D7C2A674D6" ma:contentTypeVersion="0" ma:contentTypeDescription="Создание документа." ma:contentTypeScope="" ma:versionID="504309aa16706d317beb463c71fc97e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E1AD06-0FE9-4B6E-8D0F-25A435CD3A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F91DD03-A4D6-4258-A691-564CA7900B15}">
  <ds:schemaRefs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FC1FC62-0822-4BAB-BCD3-1813280323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ВЭС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boroznov</dc:creator>
  <cp:lastModifiedBy>admpc</cp:lastModifiedBy>
  <cp:lastPrinted>2022-10-28T03:20:27Z</cp:lastPrinted>
  <dcterms:created xsi:type="dcterms:W3CDTF">2014-08-04T06:49:30Z</dcterms:created>
  <dcterms:modified xsi:type="dcterms:W3CDTF">2022-11-26T02:17:02Z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0x010100E3C2D9E7125D264D9784A0D7C2A674D6</vt:lpwstr>
  </property>
</Properties>
</file>